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7955" windowHeight="11025"/>
  </bookViews>
  <sheets>
    <sheet name="03 март 2023" sheetId="1" r:id="rId1"/>
  </sheets>
  <definedNames>
    <definedName name="_xlnm.Print_Area" localSheetId="0">'03 март 2023'!$A$1:$Q$162</definedName>
  </definedNames>
  <calcPr calcId="145621"/>
  <fileRecoveryPr repairLoad="1"/>
</workbook>
</file>

<file path=xl/calcChain.xml><?xml version="1.0" encoding="utf-8"?>
<calcChain xmlns="http://schemas.openxmlformats.org/spreadsheetml/2006/main">
  <c r="D132" i="1" l="1"/>
  <c r="D126" i="1"/>
  <c r="D125" i="1"/>
  <c r="O130" i="1"/>
  <c r="P130" i="1"/>
  <c r="Q130" i="1"/>
  <c r="N130" i="1"/>
  <c r="J130" i="1"/>
  <c r="K130" i="1"/>
  <c r="L130" i="1"/>
  <c r="I130" i="1"/>
  <c r="E130" i="1"/>
  <c r="F130" i="1"/>
  <c r="C130" i="1" s="1"/>
  <c r="G130" i="1"/>
  <c r="D130" i="1"/>
  <c r="O13" i="1"/>
  <c r="P13" i="1"/>
  <c r="Q13" i="1"/>
  <c r="N13" i="1"/>
  <c r="J13" i="1"/>
  <c r="K13" i="1"/>
  <c r="L13" i="1"/>
  <c r="I13" i="1"/>
  <c r="E13" i="1"/>
  <c r="F13" i="1"/>
  <c r="G13" i="1"/>
  <c r="D13" i="1"/>
  <c r="C76" i="1"/>
  <c r="H76" i="1"/>
  <c r="M76" i="1"/>
  <c r="M69" i="1"/>
  <c r="H69" i="1"/>
  <c r="C69" i="1"/>
  <c r="F67" i="1"/>
  <c r="P67" i="1"/>
  <c r="K67" i="1"/>
  <c r="F146" i="1"/>
  <c r="C146" i="1" s="1"/>
  <c r="F150" i="1"/>
  <c r="M149" i="1"/>
  <c r="H149" i="1"/>
  <c r="C149" i="1"/>
  <c r="F36" i="1"/>
  <c r="F20" i="1"/>
  <c r="C20" i="1" s="1"/>
  <c r="M20" i="1"/>
  <c r="H20" i="1"/>
  <c r="O19" i="1"/>
  <c r="P19" i="1"/>
  <c r="Q19" i="1"/>
  <c r="N19" i="1"/>
  <c r="J19" i="1"/>
  <c r="K19" i="1"/>
  <c r="L19" i="1"/>
  <c r="I19" i="1"/>
  <c r="E19" i="1"/>
  <c r="G19" i="1"/>
  <c r="D19" i="1"/>
  <c r="M119" i="1"/>
  <c r="M120" i="1"/>
  <c r="M121" i="1"/>
  <c r="M122" i="1"/>
  <c r="H119" i="1"/>
  <c r="H120" i="1"/>
  <c r="H121" i="1"/>
  <c r="H122" i="1"/>
  <c r="C119" i="1"/>
  <c r="C120" i="1"/>
  <c r="C121" i="1"/>
  <c r="C122" i="1"/>
  <c r="H161" i="1"/>
  <c r="H162" i="1"/>
  <c r="M161" i="1"/>
  <c r="M162" i="1"/>
  <c r="O160" i="1"/>
  <c r="P160" i="1"/>
  <c r="Q160" i="1"/>
  <c r="N160" i="1"/>
  <c r="J160" i="1"/>
  <c r="K160" i="1"/>
  <c r="L160" i="1"/>
  <c r="I160" i="1"/>
  <c r="C161" i="1"/>
  <c r="C162" i="1"/>
  <c r="E160" i="1"/>
  <c r="F160" i="1"/>
  <c r="G160" i="1"/>
  <c r="D160" i="1"/>
  <c r="M139" i="1"/>
  <c r="H139" i="1"/>
  <c r="C139" i="1"/>
  <c r="M135" i="1"/>
  <c r="H135" i="1"/>
  <c r="C135" i="1"/>
  <c r="F132" i="1"/>
  <c r="C13" i="1" l="1"/>
  <c r="H160" i="1"/>
  <c r="H19" i="1"/>
  <c r="F19" i="1"/>
  <c r="C19" i="1" s="1"/>
  <c r="M19" i="1"/>
  <c r="M160" i="1"/>
  <c r="C160" i="1"/>
  <c r="F159" i="1" l="1"/>
  <c r="M156" i="1" l="1"/>
  <c r="H156" i="1"/>
  <c r="C156" i="1"/>
  <c r="O62" i="1"/>
  <c r="P62" i="1"/>
  <c r="Q62" i="1"/>
  <c r="N62" i="1"/>
  <c r="J62" i="1"/>
  <c r="K62" i="1"/>
  <c r="L62" i="1"/>
  <c r="I62" i="1"/>
  <c r="E62" i="1"/>
  <c r="F62" i="1"/>
  <c r="G62" i="1"/>
  <c r="D62" i="1"/>
  <c r="M63" i="1"/>
  <c r="H63" i="1"/>
  <c r="C63" i="1"/>
  <c r="C62" i="1" l="1"/>
  <c r="P145" i="1"/>
  <c r="M15" i="1"/>
  <c r="M16" i="1"/>
  <c r="M17" i="1"/>
  <c r="M18" i="1"/>
  <c r="F96" i="1"/>
  <c r="M14" i="1" l="1"/>
  <c r="E43" i="1" l="1"/>
  <c r="F43" i="1"/>
  <c r="G43" i="1"/>
  <c r="D43" i="1"/>
  <c r="M44" i="1"/>
  <c r="O43" i="1"/>
  <c r="P43" i="1"/>
  <c r="Q43" i="1"/>
  <c r="N43" i="1"/>
  <c r="H44" i="1"/>
  <c r="J43" i="1"/>
  <c r="K43" i="1"/>
  <c r="L43" i="1"/>
  <c r="I43" i="1"/>
  <c r="C44" i="1"/>
  <c r="H43" i="1" l="1"/>
  <c r="C43" i="1"/>
  <c r="M43" i="1"/>
  <c r="O48" i="1" l="1"/>
  <c r="P48" i="1"/>
  <c r="Q48" i="1"/>
  <c r="N48" i="1"/>
  <c r="K48" i="1"/>
  <c r="F72" i="1" l="1"/>
  <c r="E72" i="1"/>
  <c r="M143" i="1" l="1"/>
  <c r="H143" i="1"/>
  <c r="C143" i="1"/>
  <c r="O72" i="1" l="1"/>
  <c r="P72" i="1"/>
  <c r="Q72" i="1"/>
  <c r="N72" i="1"/>
  <c r="J72" i="1"/>
  <c r="K72" i="1"/>
  <c r="L72" i="1"/>
  <c r="I72" i="1"/>
  <c r="D72" i="1"/>
  <c r="G72" i="1"/>
  <c r="O158" i="1"/>
  <c r="P158" i="1"/>
  <c r="Q158" i="1"/>
  <c r="N158" i="1"/>
  <c r="J158" i="1"/>
  <c r="K158" i="1"/>
  <c r="L158" i="1"/>
  <c r="I158" i="1"/>
  <c r="E158" i="1"/>
  <c r="F158" i="1"/>
  <c r="G158" i="1"/>
  <c r="D158" i="1"/>
  <c r="O154" i="1"/>
  <c r="P154" i="1"/>
  <c r="Q154" i="1"/>
  <c r="N154" i="1"/>
  <c r="J154" i="1"/>
  <c r="K154" i="1"/>
  <c r="L154" i="1"/>
  <c r="I154" i="1"/>
  <c r="E154" i="1"/>
  <c r="F154" i="1"/>
  <c r="G154" i="1"/>
  <c r="D154" i="1"/>
  <c r="O151" i="1"/>
  <c r="P151" i="1"/>
  <c r="Q151" i="1"/>
  <c r="N151" i="1"/>
  <c r="J151" i="1"/>
  <c r="K151" i="1"/>
  <c r="L151" i="1"/>
  <c r="I151" i="1"/>
  <c r="E151" i="1"/>
  <c r="F151" i="1"/>
  <c r="G151" i="1"/>
  <c r="D151" i="1"/>
  <c r="M152" i="1"/>
  <c r="M153" i="1"/>
  <c r="M155" i="1"/>
  <c r="M157" i="1"/>
  <c r="M159" i="1"/>
  <c r="H152" i="1"/>
  <c r="H153" i="1"/>
  <c r="H155" i="1"/>
  <c r="H157" i="1"/>
  <c r="H159" i="1"/>
  <c r="C152" i="1"/>
  <c r="C153" i="1"/>
  <c r="C155" i="1"/>
  <c r="C157" i="1"/>
  <c r="C159" i="1"/>
  <c r="O145" i="1"/>
  <c r="Q145" i="1"/>
  <c r="N145" i="1"/>
  <c r="M146" i="1"/>
  <c r="M147" i="1"/>
  <c r="M148" i="1"/>
  <c r="M150" i="1"/>
  <c r="J145" i="1"/>
  <c r="K145" i="1"/>
  <c r="L145" i="1"/>
  <c r="I145" i="1"/>
  <c r="H146" i="1"/>
  <c r="H147" i="1"/>
  <c r="H148" i="1"/>
  <c r="H150" i="1"/>
  <c r="O109" i="1"/>
  <c r="P109" i="1"/>
  <c r="Q109" i="1"/>
  <c r="N109" i="1"/>
  <c r="J109" i="1"/>
  <c r="K109" i="1"/>
  <c r="L109" i="1"/>
  <c r="I109" i="1"/>
  <c r="E109" i="1"/>
  <c r="F109" i="1"/>
  <c r="G109" i="1"/>
  <c r="D109" i="1"/>
  <c r="L107" i="1"/>
  <c r="M110" i="1"/>
  <c r="M111" i="1"/>
  <c r="M112" i="1"/>
  <c r="M113" i="1"/>
  <c r="M114" i="1"/>
  <c r="M115" i="1"/>
  <c r="M116" i="1"/>
  <c r="M117" i="1"/>
  <c r="M118" i="1"/>
  <c r="M123" i="1"/>
  <c r="M124" i="1"/>
  <c r="H110" i="1"/>
  <c r="H111" i="1"/>
  <c r="H112" i="1"/>
  <c r="H113" i="1"/>
  <c r="H114" i="1"/>
  <c r="H115" i="1"/>
  <c r="H116" i="1"/>
  <c r="H117" i="1"/>
  <c r="H118" i="1"/>
  <c r="H123" i="1"/>
  <c r="H124" i="1"/>
  <c r="C110" i="1"/>
  <c r="C111" i="1"/>
  <c r="C112" i="1"/>
  <c r="C113" i="1"/>
  <c r="C114" i="1"/>
  <c r="C115" i="1"/>
  <c r="C116" i="1"/>
  <c r="C117" i="1"/>
  <c r="C118" i="1"/>
  <c r="C123" i="1"/>
  <c r="C124" i="1"/>
  <c r="O107" i="1"/>
  <c r="P107" i="1"/>
  <c r="Q107" i="1"/>
  <c r="N107" i="1"/>
  <c r="J107" i="1"/>
  <c r="K107" i="1"/>
  <c r="I107" i="1"/>
  <c r="E107" i="1"/>
  <c r="F107" i="1"/>
  <c r="G107" i="1"/>
  <c r="D107" i="1"/>
  <c r="M108" i="1"/>
  <c r="H108" i="1"/>
  <c r="C108" i="1"/>
  <c r="O101" i="1"/>
  <c r="P101" i="1"/>
  <c r="Q101" i="1"/>
  <c r="N101" i="1"/>
  <c r="M102" i="1"/>
  <c r="J101" i="1"/>
  <c r="K101" i="1"/>
  <c r="L101" i="1"/>
  <c r="I101" i="1"/>
  <c r="H102" i="1"/>
  <c r="E101" i="1"/>
  <c r="F101" i="1"/>
  <c r="G101" i="1"/>
  <c r="D101" i="1"/>
  <c r="C102" i="1"/>
  <c r="D103" i="1"/>
  <c r="E103" i="1"/>
  <c r="F103" i="1"/>
  <c r="G103" i="1"/>
  <c r="I103" i="1"/>
  <c r="J103" i="1"/>
  <c r="K103" i="1"/>
  <c r="L103" i="1"/>
  <c r="N103" i="1"/>
  <c r="O103" i="1"/>
  <c r="P103" i="1"/>
  <c r="Q103" i="1"/>
  <c r="O99" i="1"/>
  <c r="P99" i="1"/>
  <c r="Q99" i="1"/>
  <c r="N99" i="1"/>
  <c r="J99" i="1"/>
  <c r="K99" i="1"/>
  <c r="L99" i="1"/>
  <c r="I99" i="1"/>
  <c r="E99" i="1"/>
  <c r="F99" i="1"/>
  <c r="G99" i="1"/>
  <c r="D99" i="1"/>
  <c r="O96" i="1"/>
  <c r="P96" i="1"/>
  <c r="Q96" i="1"/>
  <c r="N96" i="1"/>
  <c r="J96" i="1"/>
  <c r="K96" i="1"/>
  <c r="L96" i="1"/>
  <c r="I96" i="1"/>
  <c r="M97" i="1"/>
  <c r="M98" i="1"/>
  <c r="M100" i="1"/>
  <c r="M104" i="1"/>
  <c r="M105" i="1"/>
  <c r="M106" i="1"/>
  <c r="H97" i="1"/>
  <c r="H98" i="1"/>
  <c r="H100" i="1"/>
  <c r="H104" i="1"/>
  <c r="H105" i="1"/>
  <c r="H106" i="1"/>
  <c r="C96" i="1"/>
  <c r="C97" i="1"/>
  <c r="C98" i="1"/>
  <c r="C100" i="1"/>
  <c r="C104" i="1"/>
  <c r="C105" i="1"/>
  <c r="C106" i="1"/>
  <c r="O65" i="1"/>
  <c r="P65" i="1"/>
  <c r="Q65" i="1"/>
  <c r="N65" i="1"/>
  <c r="J65" i="1"/>
  <c r="K65" i="1"/>
  <c r="L65" i="1"/>
  <c r="I65" i="1"/>
  <c r="E65" i="1"/>
  <c r="F65" i="1"/>
  <c r="G65" i="1"/>
  <c r="D65" i="1"/>
  <c r="M66" i="1"/>
  <c r="M67" i="1"/>
  <c r="M68" i="1"/>
  <c r="M70" i="1"/>
  <c r="H66" i="1"/>
  <c r="H67" i="1"/>
  <c r="H68" i="1"/>
  <c r="H70" i="1"/>
  <c r="C66" i="1"/>
  <c r="C67" i="1"/>
  <c r="C68" i="1"/>
  <c r="C70" i="1"/>
  <c r="M34" i="1"/>
  <c r="H34" i="1"/>
  <c r="C34" i="1"/>
  <c r="M37" i="1"/>
  <c r="H37" i="1"/>
  <c r="C37" i="1"/>
  <c r="H33" i="1"/>
  <c r="M33" i="1"/>
  <c r="O32" i="1"/>
  <c r="P32" i="1"/>
  <c r="Q32" i="1"/>
  <c r="N32" i="1"/>
  <c r="J32" i="1"/>
  <c r="K32" i="1"/>
  <c r="L32" i="1"/>
  <c r="I32" i="1"/>
  <c r="E32" i="1"/>
  <c r="F32" i="1"/>
  <c r="G32" i="1"/>
  <c r="D32" i="1"/>
  <c r="C33" i="1"/>
  <c r="C99" i="1" l="1"/>
  <c r="M107" i="1"/>
  <c r="I95" i="1"/>
  <c r="N95" i="1"/>
  <c r="D95" i="1"/>
  <c r="H99" i="1"/>
  <c r="M99" i="1"/>
  <c r="M145" i="1"/>
  <c r="M158" i="1"/>
  <c r="H101" i="1"/>
  <c r="K95" i="1"/>
  <c r="F95" i="1"/>
  <c r="L95" i="1"/>
  <c r="J95" i="1"/>
  <c r="Q95" i="1"/>
  <c r="O95" i="1"/>
  <c r="G95" i="1"/>
  <c r="E95" i="1"/>
  <c r="H96" i="1"/>
  <c r="P95" i="1"/>
  <c r="C72" i="1"/>
  <c r="H158" i="1"/>
  <c r="C158" i="1"/>
  <c r="C103" i="1"/>
  <c r="C107" i="1"/>
  <c r="C109" i="1"/>
  <c r="M109" i="1"/>
  <c r="M154" i="1"/>
  <c r="H154" i="1"/>
  <c r="C154" i="1"/>
  <c r="M151" i="1"/>
  <c r="H151" i="1"/>
  <c r="C151" i="1"/>
  <c r="H145" i="1"/>
  <c r="H109" i="1"/>
  <c r="H107" i="1"/>
  <c r="M103" i="1"/>
  <c r="H103" i="1"/>
  <c r="M101" i="1"/>
  <c r="C101" i="1"/>
  <c r="M96" i="1"/>
  <c r="C65" i="1"/>
  <c r="M65" i="1"/>
  <c r="H65" i="1"/>
  <c r="C95" i="1" l="1"/>
  <c r="O41" i="1"/>
  <c r="P41" i="1"/>
  <c r="Q41" i="1"/>
  <c r="N41" i="1"/>
  <c r="J41" i="1"/>
  <c r="K41" i="1"/>
  <c r="L41" i="1"/>
  <c r="I41" i="1"/>
  <c r="E41" i="1"/>
  <c r="F41" i="1"/>
  <c r="G41" i="1"/>
  <c r="D41" i="1"/>
  <c r="O39" i="1"/>
  <c r="O31" i="1" s="1"/>
  <c r="P39" i="1"/>
  <c r="P31" i="1" s="1"/>
  <c r="Q39" i="1"/>
  <c r="Q31" i="1" s="1"/>
  <c r="N39" i="1"/>
  <c r="N31" i="1" s="1"/>
  <c r="J39" i="1"/>
  <c r="J31" i="1" s="1"/>
  <c r="K39" i="1"/>
  <c r="K31" i="1" s="1"/>
  <c r="L39" i="1"/>
  <c r="L31" i="1" s="1"/>
  <c r="I39" i="1"/>
  <c r="I31" i="1" s="1"/>
  <c r="E39" i="1"/>
  <c r="F39" i="1"/>
  <c r="F31" i="1" s="1"/>
  <c r="G39" i="1"/>
  <c r="G31" i="1" s="1"/>
  <c r="D39" i="1"/>
  <c r="D31" i="1" s="1"/>
  <c r="M35" i="1"/>
  <c r="M36" i="1"/>
  <c r="M38" i="1"/>
  <c r="M40" i="1"/>
  <c r="M42" i="1"/>
  <c r="H35" i="1"/>
  <c r="H36" i="1"/>
  <c r="H38" i="1"/>
  <c r="H40" i="1"/>
  <c r="H42" i="1"/>
  <c r="C35" i="1"/>
  <c r="C36" i="1"/>
  <c r="C38" i="1"/>
  <c r="C40" i="1"/>
  <c r="C42" i="1"/>
  <c r="O132" i="1"/>
  <c r="P132" i="1"/>
  <c r="Q132" i="1"/>
  <c r="N132" i="1"/>
  <c r="J132" i="1"/>
  <c r="K132" i="1"/>
  <c r="L132" i="1"/>
  <c r="I132" i="1"/>
  <c r="E132" i="1"/>
  <c r="G132" i="1"/>
  <c r="M133" i="1"/>
  <c r="M138" i="1"/>
  <c r="M134" i="1"/>
  <c r="M136" i="1"/>
  <c r="M137" i="1"/>
  <c r="M140" i="1"/>
  <c r="H133" i="1"/>
  <c r="H138" i="1"/>
  <c r="H134" i="1"/>
  <c r="H136" i="1"/>
  <c r="H137" i="1"/>
  <c r="H140" i="1"/>
  <c r="C133" i="1"/>
  <c r="C138" i="1"/>
  <c r="C134" i="1"/>
  <c r="C136" i="1"/>
  <c r="C137" i="1"/>
  <c r="C140" i="1"/>
  <c r="E31" i="1" l="1"/>
  <c r="C132" i="1"/>
  <c r="C41" i="1"/>
  <c r="M41" i="1"/>
  <c r="H31" i="1"/>
  <c r="C39" i="1"/>
  <c r="M39" i="1"/>
  <c r="M31" i="1"/>
  <c r="C31" i="1"/>
  <c r="M32" i="1"/>
  <c r="H39" i="1"/>
  <c r="H32" i="1"/>
  <c r="H41" i="1"/>
  <c r="C32" i="1"/>
  <c r="H132" i="1"/>
  <c r="M132" i="1"/>
  <c r="M127" i="1" l="1"/>
  <c r="M128" i="1"/>
  <c r="M129" i="1"/>
  <c r="M131" i="1"/>
  <c r="O126" i="1"/>
  <c r="O125" i="1" s="1"/>
  <c r="P126" i="1"/>
  <c r="Q126" i="1"/>
  <c r="Q125" i="1" s="1"/>
  <c r="N126" i="1"/>
  <c r="N125" i="1" s="1"/>
  <c r="J126" i="1"/>
  <c r="J125" i="1" s="1"/>
  <c r="K126" i="1"/>
  <c r="L126" i="1"/>
  <c r="L125" i="1" s="1"/>
  <c r="I126" i="1"/>
  <c r="H127" i="1"/>
  <c r="H128" i="1"/>
  <c r="H129" i="1"/>
  <c r="H131" i="1"/>
  <c r="E126" i="1"/>
  <c r="F126" i="1"/>
  <c r="G126" i="1"/>
  <c r="G125" i="1" s="1"/>
  <c r="C127" i="1"/>
  <c r="C128" i="1"/>
  <c r="C129" i="1"/>
  <c r="C131" i="1"/>
  <c r="K125" i="1" l="1"/>
  <c r="F125" i="1"/>
  <c r="C125" i="1" s="1"/>
  <c r="E125" i="1"/>
  <c r="P125" i="1"/>
  <c r="M125" i="1" s="1"/>
  <c r="H126" i="1"/>
  <c r="I125" i="1"/>
  <c r="C126" i="1"/>
  <c r="M126" i="1"/>
  <c r="M130" i="1"/>
  <c r="H130" i="1"/>
  <c r="H125" i="1" l="1"/>
  <c r="J141" i="1"/>
  <c r="K141" i="1"/>
  <c r="L141" i="1"/>
  <c r="I141" i="1"/>
  <c r="O141" i="1"/>
  <c r="P141" i="1"/>
  <c r="Q141" i="1"/>
  <c r="N141" i="1"/>
  <c r="M142" i="1"/>
  <c r="M144" i="1"/>
  <c r="H142" i="1"/>
  <c r="H144" i="1"/>
  <c r="E141" i="1"/>
  <c r="F141" i="1"/>
  <c r="G141" i="1"/>
  <c r="D141" i="1"/>
  <c r="C142" i="1"/>
  <c r="C144" i="1"/>
  <c r="M64" i="1"/>
  <c r="H64" i="1"/>
  <c r="C64" i="1"/>
  <c r="M141" i="1" l="1"/>
  <c r="H62" i="1"/>
  <c r="M62" i="1"/>
  <c r="H141" i="1"/>
  <c r="C141" i="1"/>
  <c r="O58" i="1" l="1"/>
  <c r="P58" i="1"/>
  <c r="Q58" i="1"/>
  <c r="N58" i="1"/>
  <c r="M60" i="1"/>
  <c r="M61" i="1"/>
  <c r="M59" i="1"/>
  <c r="J58" i="1"/>
  <c r="K58" i="1"/>
  <c r="L58" i="1"/>
  <c r="I58" i="1"/>
  <c r="H60" i="1"/>
  <c r="H61" i="1"/>
  <c r="H59" i="1"/>
  <c r="E58" i="1"/>
  <c r="F58" i="1"/>
  <c r="G58" i="1"/>
  <c r="D58" i="1"/>
  <c r="C60" i="1"/>
  <c r="C61" i="1"/>
  <c r="C59" i="1"/>
  <c r="M51" i="1"/>
  <c r="H51" i="1"/>
  <c r="C51" i="1"/>
  <c r="M56" i="1"/>
  <c r="H56" i="1"/>
  <c r="C56" i="1"/>
  <c r="O54" i="1"/>
  <c r="J54" i="1"/>
  <c r="K54" i="1"/>
  <c r="L54" i="1"/>
  <c r="I54" i="1"/>
  <c r="P54" i="1"/>
  <c r="Q54" i="1"/>
  <c r="N54" i="1"/>
  <c r="M57" i="1"/>
  <c r="M55" i="1"/>
  <c r="H55" i="1"/>
  <c r="H57" i="1"/>
  <c r="C55" i="1"/>
  <c r="E54" i="1"/>
  <c r="F54" i="1"/>
  <c r="G54" i="1"/>
  <c r="D54" i="1"/>
  <c r="C57" i="1"/>
  <c r="M48" i="1"/>
  <c r="M50" i="1"/>
  <c r="M52" i="1"/>
  <c r="M53" i="1"/>
  <c r="M49" i="1"/>
  <c r="J48" i="1"/>
  <c r="L48" i="1"/>
  <c r="I48" i="1"/>
  <c r="E48" i="1"/>
  <c r="F48" i="1"/>
  <c r="G48" i="1"/>
  <c r="D48" i="1"/>
  <c r="H50" i="1"/>
  <c r="H52" i="1"/>
  <c r="H53" i="1"/>
  <c r="H49" i="1"/>
  <c r="C50" i="1"/>
  <c r="C52" i="1"/>
  <c r="C53" i="1"/>
  <c r="C49" i="1"/>
  <c r="G47" i="1" l="1"/>
  <c r="E47" i="1"/>
  <c r="D47" i="1"/>
  <c r="P47" i="1"/>
  <c r="K47" i="1"/>
  <c r="L47" i="1"/>
  <c r="J47" i="1"/>
  <c r="N47" i="1"/>
  <c r="F47" i="1"/>
  <c r="I47" i="1"/>
  <c r="O47" i="1"/>
  <c r="Q47" i="1"/>
  <c r="M58" i="1"/>
  <c r="H58" i="1"/>
  <c r="C58" i="1"/>
  <c r="H48" i="1"/>
  <c r="C48" i="1"/>
  <c r="H54" i="1"/>
  <c r="C54" i="1"/>
  <c r="M54" i="1"/>
  <c r="C47" i="1" l="1"/>
  <c r="M47" i="1"/>
  <c r="H47" i="1"/>
  <c r="N45" i="1"/>
  <c r="O45" i="1"/>
  <c r="P45" i="1"/>
  <c r="Q45" i="1"/>
  <c r="M46" i="1"/>
  <c r="M45" i="1" s="1"/>
  <c r="I45" i="1"/>
  <c r="J45" i="1"/>
  <c r="K45" i="1"/>
  <c r="L45" i="1"/>
  <c r="H46" i="1"/>
  <c r="H45" i="1" s="1"/>
  <c r="D45" i="1"/>
  <c r="E45" i="1"/>
  <c r="F45" i="1"/>
  <c r="G45" i="1"/>
  <c r="C46" i="1"/>
  <c r="C45" i="1" s="1"/>
  <c r="L10" i="1"/>
  <c r="K10" i="1"/>
  <c r="J10" i="1"/>
  <c r="I10" i="1"/>
  <c r="N10" i="1"/>
  <c r="O10" i="1"/>
  <c r="P10" i="1"/>
  <c r="Q10" i="1"/>
  <c r="M12" i="1"/>
  <c r="M11" i="1"/>
  <c r="H12" i="1"/>
  <c r="H11" i="1"/>
  <c r="D10" i="1"/>
  <c r="E10" i="1"/>
  <c r="F10" i="1"/>
  <c r="G10" i="1"/>
  <c r="H10" i="1" l="1"/>
  <c r="M10" i="1"/>
  <c r="C147" i="1"/>
  <c r="C148" i="1"/>
  <c r="C150" i="1"/>
  <c r="E145" i="1"/>
  <c r="F145" i="1"/>
  <c r="G145" i="1"/>
  <c r="D145" i="1"/>
  <c r="M27" i="1"/>
  <c r="M28" i="1"/>
  <c r="M29" i="1"/>
  <c r="M30" i="1"/>
  <c r="O26" i="1"/>
  <c r="P26" i="1"/>
  <c r="Q26" i="1"/>
  <c r="N26" i="1"/>
  <c r="H27" i="1"/>
  <c r="H28" i="1"/>
  <c r="H29" i="1"/>
  <c r="H30" i="1"/>
  <c r="J26" i="1"/>
  <c r="K26" i="1"/>
  <c r="L26" i="1"/>
  <c r="I26" i="1"/>
  <c r="C27" i="1"/>
  <c r="C28" i="1"/>
  <c r="C29" i="1"/>
  <c r="C30" i="1"/>
  <c r="E26" i="1"/>
  <c r="F26" i="1"/>
  <c r="G26" i="1"/>
  <c r="D26" i="1"/>
  <c r="M22" i="1"/>
  <c r="M23" i="1"/>
  <c r="M24" i="1"/>
  <c r="M25" i="1"/>
  <c r="O21" i="1"/>
  <c r="P21" i="1"/>
  <c r="Q21" i="1"/>
  <c r="N21" i="1"/>
  <c r="H22" i="1"/>
  <c r="H23" i="1"/>
  <c r="H24" i="1"/>
  <c r="H25" i="1"/>
  <c r="J21" i="1"/>
  <c r="K21" i="1"/>
  <c r="L21" i="1"/>
  <c r="I21" i="1"/>
  <c r="C22" i="1"/>
  <c r="C23" i="1"/>
  <c r="C24" i="1"/>
  <c r="C25" i="1"/>
  <c r="E21" i="1"/>
  <c r="F21" i="1"/>
  <c r="G21" i="1"/>
  <c r="D21" i="1"/>
  <c r="D78" i="1"/>
  <c r="E78" i="1"/>
  <c r="F78" i="1"/>
  <c r="G78" i="1"/>
  <c r="I78" i="1"/>
  <c r="J78" i="1"/>
  <c r="K78" i="1"/>
  <c r="L78" i="1"/>
  <c r="N78" i="1"/>
  <c r="O78" i="1"/>
  <c r="P78" i="1"/>
  <c r="Q78" i="1"/>
  <c r="O14" i="1"/>
  <c r="P14" i="1"/>
  <c r="Q14" i="1"/>
  <c r="N14" i="1"/>
  <c r="H15" i="1"/>
  <c r="H16" i="1"/>
  <c r="H17" i="1"/>
  <c r="H18" i="1"/>
  <c r="J14" i="1"/>
  <c r="K14" i="1"/>
  <c r="L14" i="1"/>
  <c r="I14" i="1"/>
  <c r="C15" i="1"/>
  <c r="C16" i="1"/>
  <c r="C17" i="1"/>
  <c r="C18" i="1"/>
  <c r="E14" i="1"/>
  <c r="F14" i="1"/>
  <c r="G14" i="1"/>
  <c r="D14" i="1"/>
  <c r="C26" i="1" l="1"/>
  <c r="M26" i="1"/>
  <c r="C21" i="1"/>
  <c r="H21" i="1"/>
  <c r="M21" i="1"/>
  <c r="H26" i="1"/>
  <c r="H14" i="1"/>
  <c r="M78" i="1"/>
  <c r="C78" i="1"/>
  <c r="C14" i="1"/>
  <c r="H78" i="1"/>
  <c r="C145" i="1"/>
  <c r="H13" i="1" l="1"/>
  <c r="M13" i="1"/>
  <c r="O92" i="1" l="1"/>
  <c r="P92" i="1"/>
  <c r="Q92" i="1"/>
  <c r="N92" i="1"/>
  <c r="M93" i="1"/>
  <c r="M94" i="1"/>
  <c r="J92" i="1"/>
  <c r="K92" i="1"/>
  <c r="L92" i="1"/>
  <c r="I92" i="1"/>
  <c r="H93" i="1"/>
  <c r="H94" i="1"/>
  <c r="E92" i="1"/>
  <c r="F92" i="1"/>
  <c r="G92" i="1"/>
  <c r="D92" i="1"/>
  <c r="C93" i="1"/>
  <c r="C94" i="1"/>
  <c r="O84" i="1"/>
  <c r="P84" i="1"/>
  <c r="Q84" i="1"/>
  <c r="N84" i="1"/>
  <c r="M85" i="1"/>
  <c r="M86" i="1"/>
  <c r="M87" i="1"/>
  <c r="M88" i="1"/>
  <c r="M89" i="1"/>
  <c r="M90" i="1"/>
  <c r="M91" i="1"/>
  <c r="J84" i="1"/>
  <c r="K84" i="1"/>
  <c r="L84" i="1"/>
  <c r="I84" i="1"/>
  <c r="H85" i="1"/>
  <c r="H86" i="1"/>
  <c r="H87" i="1"/>
  <c r="H88" i="1"/>
  <c r="H89" i="1"/>
  <c r="H90" i="1"/>
  <c r="H91" i="1"/>
  <c r="C85" i="1"/>
  <c r="C86" i="1"/>
  <c r="C87" i="1"/>
  <c r="C88" i="1"/>
  <c r="C89" i="1"/>
  <c r="C90" i="1"/>
  <c r="C91" i="1"/>
  <c r="E84" i="1"/>
  <c r="F84" i="1"/>
  <c r="G84" i="1"/>
  <c r="D84" i="1"/>
  <c r="M79" i="1"/>
  <c r="M80" i="1"/>
  <c r="M81" i="1"/>
  <c r="M82" i="1"/>
  <c r="M83" i="1"/>
  <c r="H79" i="1"/>
  <c r="H80" i="1"/>
  <c r="H81" i="1"/>
  <c r="H82" i="1"/>
  <c r="H83" i="1"/>
  <c r="C79" i="1"/>
  <c r="C80" i="1"/>
  <c r="C81" i="1"/>
  <c r="C82" i="1"/>
  <c r="C83" i="1"/>
  <c r="C92" i="1" l="1"/>
  <c r="M92" i="1"/>
  <c r="H84" i="1"/>
  <c r="C84" i="1"/>
  <c r="H92" i="1"/>
  <c r="M84" i="1"/>
  <c r="Q71" i="1"/>
  <c r="Q9" i="1" s="1"/>
  <c r="N71" i="1"/>
  <c r="N9" i="1" s="1"/>
  <c r="M73" i="1"/>
  <c r="M74" i="1"/>
  <c r="M75" i="1"/>
  <c r="M77" i="1"/>
  <c r="H73" i="1"/>
  <c r="H74" i="1"/>
  <c r="H75" i="1"/>
  <c r="H77" i="1"/>
  <c r="K71" i="1"/>
  <c r="K9" i="1" s="1"/>
  <c r="I71" i="1"/>
  <c r="I9" i="1" s="1"/>
  <c r="C73" i="1"/>
  <c r="C74" i="1"/>
  <c r="C75" i="1"/>
  <c r="C77" i="1"/>
  <c r="E71" i="1"/>
  <c r="E9" i="1" s="1"/>
  <c r="F71" i="1"/>
  <c r="F9" i="1" s="1"/>
  <c r="G71" i="1"/>
  <c r="G9" i="1" s="1"/>
  <c r="D71" i="1"/>
  <c r="D9" i="1" s="1"/>
  <c r="P71" i="1"/>
  <c r="P9" i="1" s="1"/>
  <c r="L71" i="1"/>
  <c r="L9" i="1" s="1"/>
  <c r="H72" i="1" l="1"/>
  <c r="M72" i="1"/>
  <c r="C71" i="1"/>
  <c r="O71" i="1"/>
  <c r="O9" i="1" s="1"/>
  <c r="M9" i="1" s="1"/>
  <c r="J71" i="1"/>
  <c r="J9" i="1" s="1"/>
  <c r="C12" i="1"/>
  <c r="C11" i="1"/>
  <c r="C10" i="1" l="1"/>
  <c r="H71" i="1"/>
  <c r="M71" i="1"/>
  <c r="M95" i="1" l="1"/>
  <c r="H9" i="1"/>
  <c r="H95" i="1"/>
  <c r="C9" i="1"/>
</calcChain>
</file>

<file path=xl/comments1.xml><?xml version="1.0" encoding="utf-8"?>
<comments xmlns="http://schemas.openxmlformats.org/spreadsheetml/2006/main">
  <authors>
    <author>Климова АВ</author>
  </authors>
  <commentList>
    <comment ref="I85" authorId="0">
      <text>
        <r>
          <rPr>
            <b/>
            <sz val="9"/>
            <color indexed="81"/>
            <rFont val="Tahoma"/>
            <family val="2"/>
            <charset val="204"/>
          </rPr>
          <t>Климова АВ:</t>
        </r>
        <r>
          <rPr>
            <sz val="9"/>
            <color indexed="81"/>
            <rFont val="Tahoma"/>
            <family val="2"/>
            <charset val="204"/>
          </rPr>
          <t xml:space="preserve">
за 3 кв. расход был больше???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04"/>
          </rPr>
          <t>Климова АВ:</t>
        </r>
        <r>
          <rPr>
            <sz val="9"/>
            <color indexed="81"/>
            <rFont val="Tahoma"/>
            <family val="2"/>
            <charset val="204"/>
          </rPr>
          <t xml:space="preserve">
за 3 кв. расход был больше???</t>
        </r>
      </text>
    </comment>
  </commentList>
</comments>
</file>

<file path=xl/sharedStrings.xml><?xml version="1.0" encoding="utf-8"?>
<sst xmlns="http://schemas.openxmlformats.org/spreadsheetml/2006/main" count="182" uniqueCount="170">
  <si>
    <t>№</t>
  </si>
  <si>
    <t>Наименование программы/мероприятия</t>
  </si>
  <si>
    <t>Плановый годовой объем финансирования, тыс. рублей</t>
  </si>
  <si>
    <t>Фактически профинансировано в отчетном периоде, тыс. рублей</t>
  </si>
  <si>
    <t>Фактически выполнено в отчетном периоде, тыс. рублей</t>
  </si>
  <si>
    <t>Всего</t>
  </si>
  <si>
    <t>в том числе:</t>
  </si>
  <si>
    <t>федеральный бюджет</t>
  </si>
  <si>
    <t>областной бюджет</t>
  </si>
  <si>
    <t>местные бюджеты</t>
  </si>
  <si>
    <t>другие источники</t>
  </si>
  <si>
    <t>Размещение информации по охране окружающей среды через презентационные материалы – баннеры, аншлаги, листовки, буклеты, статьи в СМИ</t>
  </si>
  <si>
    <t>Формирование правосознания несовершеннолетних и молодежи</t>
  </si>
  <si>
    <t>Материально - техническое обеспечение народных дружин по охране общественного порядка</t>
  </si>
  <si>
    <t>Пропаганда здорового и социально активного образа жизни</t>
  </si>
  <si>
    <t>Социальная, медицинская и иная помощь лицам, освободившимся из мест лишения свободы</t>
  </si>
  <si>
    <t>Уничтожение сырьевой базы конопли, являющейся производной для изготовления наркотиков</t>
  </si>
  <si>
    <t>Предоставление социальной выплаты одной молодой семье для приобретения жилых помещений</t>
  </si>
  <si>
    <t>Финансовая поддержка субъектов малого и среднего предпринимательства</t>
  </si>
  <si>
    <t>Подпрограмма "Народное творчество и досуговая деятельность"</t>
  </si>
  <si>
    <t>Организация и проведение культурно - досуговых мероприятий</t>
  </si>
  <si>
    <t>Выполнение меропритияй по обеспечению развития и укрепления материально - технической базы муниципальных Домов культуры</t>
  </si>
  <si>
    <t>Подпрограмма "Библиотечное обслуживание"</t>
  </si>
  <si>
    <t>Методическое обеспечение и комплектование муниципальных библиотек</t>
  </si>
  <si>
    <t>Ремонт библиотеки</t>
  </si>
  <si>
    <t>Подпрограмма "Мероприятия в сфере культуры и искусства"</t>
  </si>
  <si>
    <t>Организационная поддержка сельхозтоваропроизводителей и предприятий, занимающихся переработкой сельскохозяйственной продукции района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</si>
  <si>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владельцев.</t>
  </si>
  <si>
    <t>Расходы, направленные на модернизацию коммунальной инфраструктуры объектов городского поселения "Город Завитинск" (разработка или актуализация схем теплоснабжения, водоснабжения и водоотведения)</t>
  </si>
  <si>
    <t>Расходы, направленные на модернизацию коммунальной инфраструктуры</t>
  </si>
  <si>
    <t>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</t>
  </si>
  <si>
    <t>Мероприятия по энергосбережению и повышению энергетической эффективности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</si>
  <si>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</si>
  <si>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Оборудование контейнерных площадок для сбора твердых коммунальных отходов</t>
  </si>
  <si>
    <t>Обеспечение эффективного управления, распоряжения, использования и сохранности муниципального имущества</t>
  </si>
  <si>
    <t>Оценка муниципального имущества и оформление правоустанавливающих документов на объекты муниципальной собственности</t>
  </si>
  <si>
    <t>Расходы на обеспечение функций исполнительных органов местного самоуправления</t>
  </si>
  <si>
    <t>Расходы на обеспечение функций органов местного самоуправления</t>
  </si>
  <si>
    <t>Подпрограмма "Формирование системы продвижения инициативной и талантливой молодёжи, вовлечение в социальную практику"</t>
  </si>
  <si>
    <t>Организация и проведение мероприятий по реализации муниципальной подпрограммы</t>
  </si>
  <si>
    <t>Создание молодежных общественных организаций и развитие добровольческого движения</t>
  </si>
  <si>
    <t>Грантовая поддержка реализации социально значимых проектов</t>
  </si>
  <si>
    <t>Расходы на обеспечение функций отдела образования</t>
  </si>
  <si>
    <t>Безопасность образовательных учреждений</t>
  </si>
  <si>
    <t>Организация подвоза учащихся</t>
  </si>
  <si>
    <t>Обеспечение бесплатным питанием обучающихся 1-4 классов</t>
  </si>
  <si>
    <t>Организация и осуществление деятельности по опеке и попечительству в отношении несовершеннолетних детей</t>
  </si>
  <si>
    <t>Социальная политика. Охрана семьи и детства</t>
  </si>
  <si>
    <t>Подпрограмма "Развитие системы защиты прав детей"</t>
  </si>
  <si>
    <t>Организация и проведение профильных смен и многодневных походов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</si>
  <si>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</si>
  <si>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</si>
  <si>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</si>
  <si>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Подпрограмма "Развитие дошкольного, общего и дополнительного образования детей"</t>
  </si>
  <si>
    <t>Модернизация системы дошкольного образования</t>
  </si>
  <si>
    <t>Модернизация системы общего образования</t>
  </si>
  <si>
    <t>Обеспечение бесплатным двухразовым питанием детей с ограниченными возможностями здоровья</t>
  </si>
  <si>
    <t>Выявление и поддержка одаренных детей</t>
  </si>
  <si>
    <t>Подпрограмма "Формирование законопослушного поведения участников дорожного движения"</t>
  </si>
  <si>
    <t>Организация и поведение "Единых дней профилактики","Недели безопасности дорожного движения",акций,конкурсов,соревнований с приглашением сотрудников ГИБДД</t>
  </si>
  <si>
    <t>Оснащение образовательных организаций методичискими средствами обучения безопасному поведению на дорогах</t>
  </si>
  <si>
    <t>Развитие детско-юношеского спорта</t>
  </si>
  <si>
    <t>Строительство и реконструкция спортивных сооружений</t>
  </si>
  <si>
    <t>Продвижение комплекса ГТО</t>
  </si>
  <si>
    <t>Развитие массового спорта</t>
  </si>
  <si>
    <t>Муниципальная программа "Развитие сети автомобильных дорог общего пользования"</t>
  </si>
  <si>
    <t>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</si>
  <si>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ИТОГО</t>
  </si>
  <si>
    <t xml:space="preserve">Обеспечение деятельности (оказание услуг) муниципальных библиотек </t>
  </si>
  <si>
    <t>ИНФОРМАЦИЯ</t>
  </si>
  <si>
    <t>о ходе реализации муниципальных программ,</t>
  </si>
  <si>
    <t>(тыс рублей)</t>
  </si>
  <si>
    <t>по Завитинскому муниципальному округу</t>
  </si>
  <si>
    <t>Муниципальная программа "Развитие агропромышленного комплекса Завитинского муниципального округа"</t>
  </si>
  <si>
    <t>Мероприятия по уничтожению сырьевой базы конопли</t>
  </si>
  <si>
    <t>Развитие аппаратно-программного комплекса "Безопасный город"</t>
  </si>
  <si>
    <t>Подпрограмма "Обеспечение первичных мер пожарной безопасности в границах Завитинского муниципального оукруга на 2022-2025 годы"</t>
  </si>
  <si>
    <t>Предупреждение распространения природных пожаров в границах населенных пунктов Завитинского муниципального округа</t>
  </si>
  <si>
    <t>Организация контроля за выполнением мер пожарной безопасности</t>
  </si>
  <si>
    <t>Развитие мероприятий противопожарной пропаганды для обучения населения мерами пожарной безопасности, предупреждения пожаров</t>
  </si>
  <si>
    <t>Оказание поддержки, связанной с организацией транспортного обслуживания населения</t>
  </si>
  <si>
    <t>Организация транспортного обслуживания населения автомобильным пассажирским транспортом в границах Завитинского муниципального округа</t>
  </si>
  <si>
    <t>Подпрограмма "Развитие муниципальной службы в Завитинском муниципальном округе"</t>
  </si>
  <si>
    <t>Обеспечение функций органов местного самоуправления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</si>
  <si>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</si>
  <si>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Обеспечение функционирования должностей не отнесенных к должностям муниципальной службы</t>
  </si>
  <si>
    <t>Расходы на оплату администрацией округа членских взносов в ассоциацию муниципальных образований Амурской области</t>
  </si>
  <si>
    <t>Финансовое обеспечение государственных полномочий по созданию и организации деятельности муниципальных  комиссий по делам несовершеннолетних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</si>
  <si>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</t>
  </si>
  <si>
    <t>Расходы на обеспечение деятельности (оказание услуг) МАУК «РЦД «Мир»</t>
  </si>
  <si>
    <t>Обеспечение деятельности (оказание услуг) МБОУ ДОД «Завитинская школа искусств»</t>
  </si>
  <si>
    <t>Мероприятия, направленные на строительство и реконструкцию (модернизацию) объектов питьевого водоснабжения</t>
  </si>
  <si>
    <t>Мероприятия по подготовке документов и разработке проектов по реконструкции объектов ЖКХ</t>
  </si>
  <si>
    <t>Мероприятия по повышению качества и надежности обслуживания населения в части предоставления услуг бань</t>
  </si>
  <si>
    <t>Подпрограмма "Меры социальной поддержки отдельной категории граждан"</t>
  </si>
  <si>
    <t>Единовременная денежная выплата врачу, заключившему трудовой договор</t>
  </si>
  <si>
    <t>Подпрограмма "Разработка документов территориального планирования"</t>
  </si>
  <si>
    <t>Мероприятия по разработке документов территориального планирования</t>
  </si>
  <si>
    <t>Муниципальная программа "Развитие и сохранение культуры и искусства Завитинского округа"</t>
  </si>
  <si>
    <t>Текущий, капитальный ремонт и реконструкция объектов культуры Завитинского округа</t>
  </si>
  <si>
    <t>Мероприятия по обеспечению развития и укреплению метериально-технической базы библиотке Завитинского округа</t>
  </si>
  <si>
    <t>Развитие и укрепление материально-технической базы МБУ ДО Школа искусств Завитинского округа</t>
  </si>
  <si>
    <t>Муниципальная программа "Модернизация жилищно-коммунального комплекса, энергосбережение и повышение энергетической эффективности в Завитинском округе"</t>
  </si>
  <si>
    <t>Подпрограмма "Модернизация жилищно-коммунального комплекса в Завитинском округе"</t>
  </si>
  <si>
    <t>Подпрограмма "Энергосбережение и повышение энергетической эффективности в Завитинском округе"</t>
  </si>
  <si>
    <t>Муниципальная программа "Развитие субъектов малого и среднего предпринимательства в Завитинском округе"</t>
  </si>
  <si>
    <t>Муниципальная программа "Обеспечение жильем молодых семей в Завитинском округе"</t>
  </si>
  <si>
    <t>Муниципальная программа "Профилактика правонарушений, терроризма и экстремизма в Завитинском округе"</t>
  </si>
  <si>
    <t>Подпрограмма "Профилактика правонарушений, терроризма и экстремизма в Завитинском округе"</t>
  </si>
  <si>
    <t>Подпрограмма "Противодействие употреблению наркотических средств и их незаконному обороту в Завитинском округе"</t>
  </si>
  <si>
    <t>Реализация на территории округа целенаправленных мер по профилактике первичного употребления наркотиков</t>
  </si>
  <si>
    <t>Муниципальная программа "Обеспечение экологической безопасности и охрана окружающей среды в Завитинском округе"</t>
  </si>
  <si>
    <t>Муниципальная программа "Развитие физической культуры и спорта на территории Завитинского округа"</t>
  </si>
  <si>
    <t>Муниципальная программа "Развитие образования Завитинского округа"</t>
  </si>
  <si>
    <t>Вложения в материально-техническую базу летних оздоровительных учреждений округа</t>
  </si>
  <si>
    <t>Подпрограмма "Обеспечение реализации муниципальной программы «Развитие образования Завитинского округа» и прочие мероприятия в области образования"</t>
  </si>
  <si>
    <t>Муниципальная программа "Эффективное управление в Завитинском округе"</t>
  </si>
  <si>
    <t>Подпрограмма "Поддержка социально ориентированных некоммерческих организаций Завитинского округа"</t>
  </si>
  <si>
    <t>Подпрограмма "Формирование системы мотивации населения Завитинского округа к здоровому образу жизни"</t>
  </si>
  <si>
    <t>Организация и проведение мероприятий по формированию навыков здорового образа жизни у детей, подростков, молодёжи Завитинского округа</t>
  </si>
  <si>
    <t>Организация и проведение мероприятий по снижению распространения факторов риска, связанных с питанием у населения Завитинского округа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</si>
  <si>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округа</t>
  </si>
  <si>
    <t>Муниципальная программа "Повышение эффективности деятельности органов местного самоуправления Завитинского округа"</t>
  </si>
  <si>
    <t>Подпрограмма "Повышение эффективности использования муниципального имущества Завитинского округа"</t>
  </si>
  <si>
    <t>Подпрограмма "Повышение эффективности управления муниципальными финансами и муниципальным долгом Завитинского округа"</t>
  </si>
  <si>
    <t>Муниципальная программа "Развитие транспортного сообщения на территории Завитинского округа"</t>
  </si>
  <si>
    <t>Приведение в нормативное состояние автомобильных дорог местного значения муниципального округа</t>
  </si>
  <si>
    <t>Подпрограмма "Поддержка местных инициатив в Завитинском муниципальном округе"</t>
  </si>
  <si>
    <t>Обустройство и обеспечение условий для безопасного дорожного движения на территории Амурской области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</si>
  <si>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</si>
  <si>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Муниципальная программа  "Благоустройство населенных пунктов Завитинского муниципального округа"</t>
  </si>
  <si>
    <t>Благоустройство населенных пунктов Завитинского муниципального округа</t>
  </si>
  <si>
    <t>Благоустройство общественных территорий</t>
  </si>
  <si>
    <t>Муниципальная программа "Переселение граждан из аварийного жилищного - фонда на территории Завитинского муниципального округа на 2022- 2026"</t>
  </si>
  <si>
    <t>Сбор и подготовка документации для переселения граждан из аварийных МКД</t>
  </si>
  <si>
    <t>Подготовка соглашений и договоров мены, расторжение и заключения договоров социального найма, оформление права на собственность, содержание программного обеспечения</t>
  </si>
  <si>
    <t>Муниципальная программа «Формирование современной городской среды на территории Завитинского муниципального округа на 2022-2024 годы»</t>
  </si>
  <si>
    <t>Формирование современной городской среды</t>
  </si>
  <si>
    <t>Оказание финансовой помощи в целях предупреждения банкротства и восстановления платежеспособности муниципальных унитарных предприятий Завитинского муниципального округа, оказывающих услуги по перевозке пассажиров в границах Завитинского муниципального округа</t>
  </si>
  <si>
    <t>Выплата единовременного пособия молодым специалистам, специалистам со стажем, привлеченным в общеобразовательные учреждения"</t>
  </si>
  <si>
    <t>реализуемых за счет средств местных бюджетов, за январь-март 2023 года</t>
  </si>
  <si>
    <t>Выявление, обследование, оценка (проведение инженерных изысканий) и ликвидация объектов накопленного вреда окружающей среде</t>
  </si>
  <si>
    <t>Переселение граждан, проживающих в аварийных МКД в жилые помещения, отвечающие санитарным и техническим нормам и требаниям</t>
  </si>
  <si>
    <t>Переаттестация объектов вычислительной техники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</si>
  <si>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</si>
  <si>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>Муниципальная программа «Комплексное развитие сельских территорий Завитинского муниципального округа Амурской области»</t>
  </si>
  <si>
    <t>Организация ливневых стоков в с.Подоловка Завитинского муниципального округа</t>
  </si>
  <si>
    <t>Организация ливневых стоков в с.Камышенка Завитинского муниципального округа</t>
  </si>
  <si>
    <t>Благоустройство стадиона "Южный" г.Завитинска Завитинского муниципального округа (устройство покрытия хоккейной коробки, устройство трибуны, установка волейбольных и баскетбольных стоек)</t>
  </si>
  <si>
    <t>Благоустройство прилегающей территории к памятнику с. Албазинка Звитинского муниципального округа (устройство ограждения)</t>
  </si>
  <si>
    <t>Устройство парковки у социально значимых объектов с. Антоновка Завитинского муниципального округа</t>
  </si>
  <si>
    <t>Благоустройство прилегающей территории к клубу с. Белый Яр Завитинского муниципального округа (устройство теневого навеса, устройство освещения)</t>
  </si>
  <si>
    <t>Благоустройство стадиона с. Болдыревка Завитинского муниципального округа (устройство беговой дорожки, устройство освещения)</t>
  </si>
  <si>
    <t>Благоустройство прилегающей территории к клубу с. Валуево Завитинского муниципального округа (установка малых архитектурных форм, устройство пешеходных дорожек и тротуарной плитки)</t>
  </si>
  <si>
    <t>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</t>
  </si>
  <si>
    <t>Благоустройство стадиона с. Иннокентьевка Завитинского муниципального округа (устройство беговой доржки, устройство площадки для мини футбола)</t>
  </si>
  <si>
    <t>Оснащение клуба с. Камышенка Завитинского муниципального округа (приобретение одежды сцены, жалюзи для окон, мебель)</t>
  </si>
  <si>
    <t>Благоустройство прилегающей территории к клубу с. Куприяновка Завитинского муниципального округа (установка теневого навеса, устройство дорожки из тротуарной плитки)</t>
  </si>
  <si>
    <t>Благоустройство детской игровой площадки и спортивной площадки в с. Новоалексеевка Завитинского муниципального округа (установка детского игрового оборудования)</t>
  </si>
  <si>
    <t>Благоустройство стадиона с.Подоловка Завитинского муниципального округа (установка теневого навеса, установка детского спортивного комплекса)</t>
  </si>
  <si>
    <t>Благоустройство детской спортивной площадки с. Преображеновка Завитинского муниципального округа (установка детского игрового оборудования)</t>
  </si>
  <si>
    <t>Благоустройство прилегающей территории к клубу с. Успеновка Завитинского муниципального округа (установка ограждения, устройство дорожки из тротуарной плитки)</t>
  </si>
  <si>
    <t>Благоустройство спортивно-игровой площадки с. Червона Армия Завитинского муниципального округа (устройство ограждения, устройство водоотведения)</t>
  </si>
  <si>
    <t>Подпрограмма "Историко - культурное наследие"</t>
  </si>
  <si>
    <t>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</t>
  </si>
  <si>
    <t>Погашение кредиторской задолженности</t>
  </si>
  <si>
    <t>Закупка оборудования для создания «умных» спортивных площадок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</si>
  <si>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</si>
  <si>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мероприятий по государственной поддержке отрасли культуры (софинансирование расходов обязательств субъектов РФ, возникающих при реализации мероприятий по модернизации региональных и муниципальных детских школ искусств по видам искусств путем их реконструкции, капитального ремонта) на  2023г. и плановый период 2024г. и 2025г.</t>
  </si>
  <si>
    <t>Проведение, участие в окружных, областных, региональных мероприятиях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</si>
</sst>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8"/>
      <color theme="1"/>
      <name val="TimesNewRoman"/>
    </font>
    <font>
      <b/>
      <sz val="8"/>
      <color theme="1"/>
      <name val="TimesNewRoman"/>
      <charset val="204"/>
    </font>
    <font>
      <i/>
      <sz val="8"/>
      <color theme="1"/>
      <name val="TimesNewRoman"/>
      <charset val="204"/>
    </font>
    <font>
      <sz val="8"/>
      <color theme="1"/>
      <name val="TimesNewRoman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6" tint="0.39997558519241921"/>
      <name val="TimesNewRoman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1" fillId="2" borderId="9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4" fontId="7" fillId="2" borderId="6" xfId="0" applyNumberFormat="1" applyFont="1" applyFill="1" applyBorder="1" applyAlignment="1">
      <alignment horizontal="right" vertical="top"/>
    </xf>
    <xf numFmtId="4" fontId="7" fillId="2" borderId="5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6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4" fontId="7" fillId="0" borderId="5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justify" vertical="top" wrapText="1"/>
    </xf>
    <xf numFmtId="4" fontId="1" fillId="0" borderId="7" xfId="0" applyNumberFormat="1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justify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justify" wrapText="1"/>
    </xf>
    <xf numFmtId="4" fontId="7" fillId="0" borderId="7" xfId="0" applyNumberFormat="1" applyFont="1" applyBorder="1" applyAlignment="1">
      <alignment horizontal="right" vertical="top"/>
    </xf>
    <xf numFmtId="4" fontId="7" fillId="0" borderId="7" xfId="0" applyNumberFormat="1" applyFont="1" applyBorder="1" applyAlignment="1">
      <alignment horizontal="right" vertical="justify" wrapText="1"/>
    </xf>
    <xf numFmtId="4" fontId="7" fillId="0" borderId="6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justify" vertical="top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2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4.28515625" style="31" customWidth="1"/>
    <col min="2" max="2" width="28.5703125" customWidth="1"/>
    <col min="3" max="3" width="10" customWidth="1"/>
  </cols>
  <sheetData>
    <row r="1" spans="1:17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 t="s">
        <v>140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>
      <c r="A4" s="58" t="s">
        <v>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>
      <c r="P5" s="57" t="s">
        <v>71</v>
      </c>
      <c r="Q5" s="57"/>
    </row>
    <row r="6" spans="1:17">
      <c r="A6" s="63" t="s">
        <v>0</v>
      </c>
      <c r="B6" s="60" t="s">
        <v>1</v>
      </c>
      <c r="C6" s="60" t="s">
        <v>2</v>
      </c>
      <c r="D6" s="60"/>
      <c r="E6" s="60"/>
      <c r="F6" s="60"/>
      <c r="G6" s="62"/>
      <c r="H6" s="61" t="s">
        <v>3</v>
      </c>
      <c r="I6" s="60"/>
      <c r="J6" s="60"/>
      <c r="K6" s="60"/>
      <c r="L6" s="62"/>
      <c r="M6" s="59" t="s">
        <v>4</v>
      </c>
      <c r="N6" s="60"/>
      <c r="O6" s="60"/>
      <c r="P6" s="60"/>
      <c r="Q6" s="60"/>
    </row>
    <row r="7" spans="1:17">
      <c r="A7" s="63"/>
      <c r="B7" s="60"/>
      <c r="C7" s="60" t="s">
        <v>5</v>
      </c>
      <c r="D7" s="60" t="s">
        <v>6</v>
      </c>
      <c r="E7" s="60"/>
      <c r="F7" s="60"/>
      <c r="G7" s="62"/>
      <c r="H7" s="61" t="s">
        <v>5</v>
      </c>
      <c r="I7" s="60" t="s">
        <v>6</v>
      </c>
      <c r="J7" s="60"/>
      <c r="K7" s="60"/>
      <c r="L7" s="62"/>
      <c r="M7" s="59" t="s">
        <v>5</v>
      </c>
      <c r="N7" s="60" t="s">
        <v>6</v>
      </c>
      <c r="O7" s="60"/>
      <c r="P7" s="60"/>
      <c r="Q7" s="60"/>
    </row>
    <row r="8" spans="1:17" ht="22.5">
      <c r="A8" s="63"/>
      <c r="B8" s="60"/>
      <c r="C8" s="60"/>
      <c r="D8" s="52" t="s">
        <v>7</v>
      </c>
      <c r="E8" s="52" t="s">
        <v>8</v>
      </c>
      <c r="F8" s="52" t="s">
        <v>9</v>
      </c>
      <c r="G8" s="54" t="s">
        <v>10</v>
      </c>
      <c r="H8" s="61"/>
      <c r="I8" s="52" t="s">
        <v>7</v>
      </c>
      <c r="J8" s="52" t="s">
        <v>8</v>
      </c>
      <c r="K8" s="52" t="s">
        <v>9</v>
      </c>
      <c r="L8" s="54" t="s">
        <v>10</v>
      </c>
      <c r="M8" s="59"/>
      <c r="N8" s="1" t="s">
        <v>7</v>
      </c>
      <c r="O8" s="1" t="s">
        <v>8</v>
      </c>
      <c r="P8" s="1" t="s">
        <v>9</v>
      </c>
      <c r="Q8" s="1" t="s">
        <v>10</v>
      </c>
    </row>
    <row r="9" spans="1:17">
      <c r="A9" s="30"/>
      <c r="B9" s="2" t="s">
        <v>67</v>
      </c>
      <c r="C9" s="12">
        <f>SUM(D9:G9)</f>
        <v>928987.54172206682</v>
      </c>
      <c r="D9" s="12">
        <f>D10+D13+D31+D43+D45+D47+D62+D65+D71+D125+D141+D145+D95+D151+D154+D158+D160</f>
        <v>245224.61427932</v>
      </c>
      <c r="E9" s="12">
        <f>E10+E13+E31+E43+E45+E47+E62+E65+E71+E125+E141+E145+E95+E151+E154+E158+E160</f>
        <v>393500.10949509591</v>
      </c>
      <c r="F9" s="12">
        <f>F10+F13+F31+F43+F45+F47+F62+F65+F71+F125+F141+F145+F95+F151+F154+F158+F160</f>
        <v>288913.61794765096</v>
      </c>
      <c r="G9" s="43">
        <f>G10+G13+G31+G43+G45+G47+G62+G65+G71+G125+G141+G145+G95+G151+G154+G158+G160</f>
        <v>1349.2</v>
      </c>
      <c r="H9" s="16">
        <f>SUM(I9:L9)</f>
        <v>143676.95033000002</v>
      </c>
      <c r="I9" s="12">
        <f>I10+I13+I31+I43+I45+I47+I62+I65+I71+I95+I125+I141+I145+I151+I154+I158+I160</f>
        <v>14795.088</v>
      </c>
      <c r="J9" s="12">
        <f>J10+J13+J31+J43+J45+J47+J62+J65+J71+J95+J125+J141+J145+J151+J154+J158+J160</f>
        <v>62879.863799999992</v>
      </c>
      <c r="K9" s="12">
        <f>K10+K13+K31+K43+K45+K47+K62+K65+K71+K95+K125+K141+K145+K151+K154+K158+K160</f>
        <v>66001.998530000012</v>
      </c>
      <c r="L9" s="43">
        <f>L10+L13+L31+L43+L45+L47+L62+L65+L71+L95+L125+L141+L145+L151+L154+L158+L160</f>
        <v>0</v>
      </c>
      <c r="M9" s="13">
        <f>SUM(N9:Q9)</f>
        <v>143676.35032999999</v>
      </c>
      <c r="N9" s="12">
        <f>N10+N13+N31+N43+N45+N47+N62+N65+N71+N95+N125+N141+N145+N151+N154+N158+N160</f>
        <v>14795.088</v>
      </c>
      <c r="O9" s="12">
        <f>O10+O13+O31+O43+O45+O47+O62+O65+O71+O95+O125+O141+O145+O151+O154+O158+O160</f>
        <v>62879.863799999992</v>
      </c>
      <c r="P9" s="12">
        <f>P10+P13+P31+P43+P45+P47+P62+P65+P71+P95+P125+P141+P145+P151+P154+P158+P160</f>
        <v>66001.398530000006</v>
      </c>
      <c r="Q9" s="12">
        <f>Q10+Q13+Q31+Q43+Q45+Q47+Q62+Q65+Q71+Q95+Q125+Q141+Q145+Q151+Q154+Q158+Q160</f>
        <v>0</v>
      </c>
    </row>
    <row r="10" spans="1:17" ht="42">
      <c r="A10" s="64">
        <v>1</v>
      </c>
      <c r="B10" s="3" t="s">
        <v>73</v>
      </c>
      <c r="C10" s="10">
        <f>C11+C12</f>
        <v>952.2</v>
      </c>
      <c r="D10" s="10">
        <f>D11+D12</f>
        <v>0</v>
      </c>
      <c r="E10" s="10">
        <f>E11+E12</f>
        <v>902.2</v>
      </c>
      <c r="F10" s="10">
        <f>F11+F12</f>
        <v>50</v>
      </c>
      <c r="G10" s="18">
        <f>G11+G12</f>
        <v>0</v>
      </c>
      <c r="H10" s="32">
        <f t="shared" ref="H10:Q10" si="0">SUM(H11:H12)</f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8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</row>
    <row r="11" spans="1:17" ht="56.25">
      <c r="A11" s="83"/>
      <c r="B11" s="9" t="s">
        <v>26</v>
      </c>
      <c r="C11" s="22">
        <f>D11+E11+F11+G11</f>
        <v>50</v>
      </c>
      <c r="D11" s="22">
        <v>0</v>
      </c>
      <c r="E11" s="22">
        <v>0</v>
      </c>
      <c r="F11" s="22">
        <v>50</v>
      </c>
      <c r="G11" s="24">
        <v>0</v>
      </c>
      <c r="H11" s="19">
        <f t="shared" ref="H11:H31" si="1">SUM(I11:L11)</f>
        <v>0</v>
      </c>
      <c r="I11" s="11">
        <v>0</v>
      </c>
      <c r="J11" s="11">
        <v>0</v>
      </c>
      <c r="K11" s="11">
        <v>0</v>
      </c>
      <c r="L11" s="20">
        <v>0</v>
      </c>
      <c r="M11" s="15">
        <f>SUM(N11:Q11)</f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57" customHeight="1">
      <c r="A12" s="65"/>
      <c r="B12" s="9" t="s">
        <v>27</v>
      </c>
      <c r="C12" s="22">
        <f>D12+E12+F12+G12</f>
        <v>902.2</v>
      </c>
      <c r="D12" s="22">
        <v>0</v>
      </c>
      <c r="E12" s="22">
        <v>902.2</v>
      </c>
      <c r="F12" s="22">
        <v>0</v>
      </c>
      <c r="G12" s="24">
        <v>0</v>
      </c>
      <c r="H12" s="19">
        <f t="shared" si="1"/>
        <v>0</v>
      </c>
      <c r="I12" s="11">
        <v>0</v>
      </c>
      <c r="J12" s="11">
        <v>0</v>
      </c>
      <c r="K12" s="11">
        <v>0</v>
      </c>
      <c r="L12" s="20">
        <v>0</v>
      </c>
      <c r="M12" s="15">
        <f>SUM(N12:Q12)</f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34.5" customHeight="1">
      <c r="A13" s="53">
        <v>2</v>
      </c>
      <c r="B13" s="4" t="s">
        <v>98</v>
      </c>
      <c r="C13" s="10">
        <f>SUM(D13:G13)</f>
        <v>46594.909000000007</v>
      </c>
      <c r="D13" s="10">
        <f>D14+D21+D26+D19</f>
        <v>4285.1099999999997</v>
      </c>
      <c r="E13" s="10">
        <f t="shared" ref="E13:G13" si="2">E14+E21+E26+E19</f>
        <v>940.63499999999999</v>
      </c>
      <c r="F13" s="10">
        <f t="shared" si="2"/>
        <v>41369.164000000004</v>
      </c>
      <c r="G13" s="10">
        <f t="shared" si="2"/>
        <v>0</v>
      </c>
      <c r="H13" s="17">
        <f t="shared" si="1"/>
        <v>9934.57</v>
      </c>
      <c r="I13" s="10">
        <f>I14+I21+I26+I19</f>
        <v>0</v>
      </c>
      <c r="J13" s="10">
        <f t="shared" ref="J13:L13" si="3">J14+J21+J26+J19</f>
        <v>0</v>
      </c>
      <c r="K13" s="10">
        <f t="shared" si="3"/>
        <v>9934.57</v>
      </c>
      <c r="L13" s="10">
        <f t="shared" si="3"/>
        <v>0</v>
      </c>
      <c r="M13" s="14">
        <f>SUM(N13:Q13)</f>
        <v>9934.57</v>
      </c>
      <c r="N13" s="10">
        <f>N14+N21+N26+N19</f>
        <v>0</v>
      </c>
      <c r="O13" s="10">
        <f t="shared" ref="O13:Q13" si="4">O14+O21+O26+O19</f>
        <v>0</v>
      </c>
      <c r="P13" s="10">
        <f t="shared" si="4"/>
        <v>9934.57</v>
      </c>
      <c r="Q13" s="10">
        <f t="shared" si="4"/>
        <v>0</v>
      </c>
    </row>
    <row r="14" spans="1:17" ht="24.75" customHeight="1">
      <c r="A14" s="49"/>
      <c r="B14" s="21" t="s">
        <v>19</v>
      </c>
      <c r="C14" s="22">
        <f t="shared" ref="C13:C31" si="5">SUM(D14:G14)</f>
        <v>18973.7</v>
      </c>
      <c r="D14" s="22">
        <f>SUM(D15:D18)</f>
        <v>0</v>
      </c>
      <c r="E14" s="22">
        <f>SUM(E15:E18)</f>
        <v>0</v>
      </c>
      <c r="F14" s="22">
        <f>SUM(F15:F18)</f>
        <v>18973.7</v>
      </c>
      <c r="G14" s="24">
        <f>SUM(G15:G18)</f>
        <v>0</v>
      </c>
      <c r="H14" s="23">
        <f t="shared" si="1"/>
        <v>5085.59</v>
      </c>
      <c r="I14" s="22">
        <f t="shared" ref="I14:Q14" si="6">SUM(I15:I18)</f>
        <v>0</v>
      </c>
      <c r="J14" s="22">
        <f t="shared" si="6"/>
        <v>0</v>
      </c>
      <c r="K14" s="22">
        <f t="shared" si="6"/>
        <v>5085.59</v>
      </c>
      <c r="L14" s="24">
        <f t="shared" si="6"/>
        <v>0</v>
      </c>
      <c r="M14" s="25">
        <f>SUM(M15:M18)</f>
        <v>5085.59</v>
      </c>
      <c r="N14" s="22">
        <f t="shared" si="6"/>
        <v>0</v>
      </c>
      <c r="O14" s="22">
        <f t="shared" si="6"/>
        <v>0</v>
      </c>
      <c r="P14" s="22">
        <f t="shared" si="6"/>
        <v>5085.59</v>
      </c>
      <c r="Q14" s="22">
        <f t="shared" si="6"/>
        <v>0</v>
      </c>
    </row>
    <row r="15" spans="1:17" ht="24.75" customHeight="1">
      <c r="A15" s="51"/>
      <c r="B15" s="26" t="s">
        <v>89</v>
      </c>
      <c r="C15" s="22">
        <f t="shared" si="5"/>
        <v>17423.7</v>
      </c>
      <c r="D15" s="22">
        <v>0</v>
      </c>
      <c r="E15" s="22">
        <v>0</v>
      </c>
      <c r="F15" s="22">
        <v>17423.7</v>
      </c>
      <c r="G15" s="24">
        <v>0</v>
      </c>
      <c r="H15" s="23">
        <f t="shared" si="1"/>
        <v>4649.04</v>
      </c>
      <c r="I15" s="22">
        <v>0</v>
      </c>
      <c r="J15" s="22">
        <v>0</v>
      </c>
      <c r="K15" s="22">
        <v>4649.04</v>
      </c>
      <c r="L15" s="24">
        <v>0</v>
      </c>
      <c r="M15" s="25">
        <f>SUM(N15:Q15)</f>
        <v>4649.04</v>
      </c>
      <c r="N15" s="22">
        <v>0</v>
      </c>
      <c r="O15" s="22">
        <v>0</v>
      </c>
      <c r="P15" s="22">
        <v>4649.04</v>
      </c>
      <c r="Q15" s="22">
        <v>0</v>
      </c>
    </row>
    <row r="16" spans="1:17" ht="26.25" customHeight="1">
      <c r="A16" s="49"/>
      <c r="B16" s="26" t="s">
        <v>20</v>
      </c>
      <c r="C16" s="22">
        <f t="shared" si="5"/>
        <v>950</v>
      </c>
      <c r="D16" s="22">
        <v>0</v>
      </c>
      <c r="E16" s="22">
        <v>0</v>
      </c>
      <c r="F16" s="22">
        <v>950</v>
      </c>
      <c r="G16" s="24">
        <v>0</v>
      </c>
      <c r="H16" s="23">
        <f t="shared" si="1"/>
        <v>159.96</v>
      </c>
      <c r="I16" s="22">
        <v>0</v>
      </c>
      <c r="J16" s="22">
        <v>0</v>
      </c>
      <c r="K16" s="22">
        <v>159.96</v>
      </c>
      <c r="L16" s="24">
        <v>0</v>
      </c>
      <c r="M16" s="25">
        <f>SUM(N16:Q16)</f>
        <v>159.96</v>
      </c>
      <c r="N16" s="22">
        <v>0</v>
      </c>
      <c r="O16" s="22">
        <v>0</v>
      </c>
      <c r="P16" s="22">
        <v>159.96</v>
      </c>
      <c r="Q16" s="22">
        <v>0</v>
      </c>
    </row>
    <row r="17" spans="1:17" ht="45" customHeight="1">
      <c r="A17" s="49"/>
      <c r="B17" s="26" t="s">
        <v>21</v>
      </c>
      <c r="C17" s="22">
        <f t="shared" si="5"/>
        <v>300</v>
      </c>
      <c r="D17" s="22">
        <v>0</v>
      </c>
      <c r="E17" s="22">
        <v>0</v>
      </c>
      <c r="F17" s="22">
        <v>300</v>
      </c>
      <c r="G17" s="24">
        <v>0</v>
      </c>
      <c r="H17" s="23">
        <f t="shared" si="1"/>
        <v>225</v>
      </c>
      <c r="I17" s="22">
        <v>0</v>
      </c>
      <c r="J17" s="22">
        <v>0</v>
      </c>
      <c r="K17" s="22">
        <v>225</v>
      </c>
      <c r="L17" s="24">
        <v>0</v>
      </c>
      <c r="M17" s="25">
        <f>SUM(N17:Q17)</f>
        <v>225</v>
      </c>
      <c r="N17" s="22">
        <v>0</v>
      </c>
      <c r="O17" s="22">
        <v>0</v>
      </c>
      <c r="P17" s="22">
        <v>225</v>
      </c>
      <c r="Q17" s="22">
        <v>0</v>
      </c>
    </row>
    <row r="18" spans="1:17" ht="33" customHeight="1">
      <c r="A18" s="49"/>
      <c r="B18" s="26" t="s">
        <v>99</v>
      </c>
      <c r="C18" s="22">
        <f t="shared" si="5"/>
        <v>300</v>
      </c>
      <c r="D18" s="22">
        <v>0</v>
      </c>
      <c r="E18" s="22">
        <v>0</v>
      </c>
      <c r="F18" s="22">
        <v>300</v>
      </c>
      <c r="G18" s="24">
        <v>0</v>
      </c>
      <c r="H18" s="23">
        <f t="shared" si="1"/>
        <v>51.59</v>
      </c>
      <c r="I18" s="22">
        <v>0</v>
      </c>
      <c r="J18" s="22">
        <v>0</v>
      </c>
      <c r="K18" s="22">
        <v>51.59</v>
      </c>
      <c r="L18" s="24">
        <v>0</v>
      </c>
      <c r="M18" s="25">
        <f>SUM(N18:Q18)</f>
        <v>51.59</v>
      </c>
      <c r="N18" s="22">
        <v>0</v>
      </c>
      <c r="O18" s="22">
        <v>0</v>
      </c>
      <c r="P18" s="22">
        <v>51.59</v>
      </c>
      <c r="Q18" s="22">
        <v>0</v>
      </c>
    </row>
    <row r="19" spans="1:17" ht="26.25" customHeight="1">
      <c r="A19" s="49"/>
      <c r="B19" s="21" t="s">
        <v>163</v>
      </c>
      <c r="C19" s="22">
        <f>SUM(D19:G19)</f>
        <v>474.40000000000003</v>
      </c>
      <c r="D19" s="22">
        <f>SUM(D20)</f>
        <v>369.11</v>
      </c>
      <c r="E19" s="22">
        <f t="shared" ref="E19:G19" si="7">SUM(E20)</f>
        <v>81.025999999999996</v>
      </c>
      <c r="F19" s="22">
        <f t="shared" si="7"/>
        <v>24.263999999999999</v>
      </c>
      <c r="G19" s="22">
        <f t="shared" si="7"/>
        <v>0</v>
      </c>
      <c r="H19" s="23">
        <f>SUM(I19:L19)</f>
        <v>0</v>
      </c>
      <c r="I19" s="22">
        <f>SUM(I20)</f>
        <v>0</v>
      </c>
      <c r="J19" s="22">
        <f t="shared" ref="J19:L19" si="8">SUM(J20)</f>
        <v>0</v>
      </c>
      <c r="K19" s="22">
        <f t="shared" si="8"/>
        <v>0</v>
      </c>
      <c r="L19" s="24">
        <f t="shared" si="8"/>
        <v>0</v>
      </c>
      <c r="M19" s="25">
        <f>SUM(N19:Q19)</f>
        <v>0</v>
      </c>
      <c r="N19" s="22">
        <f>SUM(N20)</f>
        <v>0</v>
      </c>
      <c r="O19" s="22">
        <f t="shared" ref="O19:Q19" si="9">SUM(O20)</f>
        <v>0</v>
      </c>
      <c r="P19" s="22">
        <f t="shared" si="9"/>
        <v>0</v>
      </c>
      <c r="Q19" s="22">
        <f t="shared" si="9"/>
        <v>0</v>
      </c>
    </row>
    <row r="20" spans="1:17" ht="57" customHeight="1">
      <c r="A20" s="49"/>
      <c r="B20" s="26" t="s">
        <v>164</v>
      </c>
      <c r="C20" s="22">
        <f>SUM(D20:G20)</f>
        <v>474.40000000000003</v>
      </c>
      <c r="D20" s="22">
        <v>369.11</v>
      </c>
      <c r="E20" s="22">
        <v>81.025999999999996</v>
      </c>
      <c r="F20" s="22">
        <f>18.756+5.508</f>
        <v>24.263999999999999</v>
      </c>
      <c r="G20" s="24"/>
      <c r="H20" s="23">
        <f>SUM(I20:L20)</f>
        <v>0</v>
      </c>
      <c r="I20" s="22">
        <v>0</v>
      </c>
      <c r="J20" s="22">
        <v>0</v>
      </c>
      <c r="K20" s="22">
        <v>0</v>
      </c>
      <c r="L20" s="24">
        <v>0</v>
      </c>
      <c r="M20" s="25">
        <f>SUM(N20:Q20)</f>
        <v>0</v>
      </c>
      <c r="N20" s="22">
        <v>0</v>
      </c>
      <c r="O20" s="22">
        <v>0</v>
      </c>
      <c r="P20" s="22">
        <v>0</v>
      </c>
      <c r="Q20" s="22">
        <v>0</v>
      </c>
    </row>
    <row r="21" spans="1:17" ht="24.75" customHeight="1">
      <c r="A21" s="49"/>
      <c r="B21" s="21" t="s">
        <v>22</v>
      </c>
      <c r="C21" s="22">
        <f t="shared" si="5"/>
        <v>9636.2999999999993</v>
      </c>
      <c r="D21" s="22">
        <f>SUM(D22:D25)</f>
        <v>0</v>
      </c>
      <c r="E21" s="22">
        <f>SUM(E22:E25)</f>
        <v>0</v>
      </c>
      <c r="F21" s="22">
        <f>SUM(F22:F25)</f>
        <v>9636.2999999999993</v>
      </c>
      <c r="G21" s="24">
        <f>SUM(G22:G25)</f>
        <v>0</v>
      </c>
      <c r="H21" s="23">
        <f t="shared" si="1"/>
        <v>2260.0299999999997</v>
      </c>
      <c r="I21" s="22">
        <f>SUM(I22:I25)</f>
        <v>0</v>
      </c>
      <c r="J21" s="22">
        <f>SUM(J22:J25)</f>
        <v>0</v>
      </c>
      <c r="K21" s="22">
        <f>SUM(K22:K25)</f>
        <v>2260.0299999999997</v>
      </c>
      <c r="L21" s="24">
        <f>SUM(L22:L25)</f>
        <v>0</v>
      </c>
      <c r="M21" s="25">
        <f t="shared" ref="M21:M31" si="10">SUM(N21:Q21)</f>
        <v>2260.0299999999997</v>
      </c>
      <c r="N21" s="22">
        <f>SUM(N22:N25)</f>
        <v>0</v>
      </c>
      <c r="O21" s="22">
        <f>SUM(O22:O25)</f>
        <v>0</v>
      </c>
      <c r="P21" s="22">
        <f>SUM(P22:P25)</f>
        <v>2260.0299999999997</v>
      </c>
      <c r="Q21" s="22">
        <f>SUM(Q22:Q25)</f>
        <v>0</v>
      </c>
    </row>
    <row r="22" spans="1:17" ht="26.25" customHeight="1">
      <c r="A22" s="49"/>
      <c r="B22" s="26" t="s">
        <v>68</v>
      </c>
      <c r="C22" s="22">
        <f t="shared" si="5"/>
        <v>9136.2999999999993</v>
      </c>
      <c r="D22" s="22">
        <v>0</v>
      </c>
      <c r="E22" s="22">
        <v>0</v>
      </c>
      <c r="F22" s="22">
        <v>9136.2999999999993</v>
      </c>
      <c r="G22" s="24">
        <v>0</v>
      </c>
      <c r="H22" s="23">
        <f t="shared" si="1"/>
        <v>2196.4699999999998</v>
      </c>
      <c r="I22" s="22">
        <v>0</v>
      </c>
      <c r="J22" s="22">
        <v>0</v>
      </c>
      <c r="K22" s="22">
        <v>2196.4699999999998</v>
      </c>
      <c r="L22" s="24">
        <v>0</v>
      </c>
      <c r="M22" s="25">
        <f t="shared" si="10"/>
        <v>2196.4699999999998</v>
      </c>
      <c r="N22" s="22">
        <v>0</v>
      </c>
      <c r="O22" s="22">
        <v>0</v>
      </c>
      <c r="P22" s="22">
        <v>2196.4699999999998</v>
      </c>
      <c r="Q22" s="22">
        <v>0</v>
      </c>
    </row>
    <row r="23" spans="1:17" ht="34.5" customHeight="1">
      <c r="A23" s="49"/>
      <c r="B23" s="26" t="s">
        <v>23</v>
      </c>
      <c r="C23" s="22">
        <f t="shared" si="5"/>
        <v>200</v>
      </c>
      <c r="D23" s="22">
        <v>0</v>
      </c>
      <c r="E23" s="22">
        <v>0</v>
      </c>
      <c r="F23" s="22">
        <v>200</v>
      </c>
      <c r="G23" s="24">
        <v>0</v>
      </c>
      <c r="H23" s="23">
        <f t="shared" si="1"/>
        <v>0</v>
      </c>
      <c r="I23" s="22">
        <v>0</v>
      </c>
      <c r="J23" s="22">
        <v>0</v>
      </c>
      <c r="K23" s="22">
        <v>0</v>
      </c>
      <c r="L23" s="24">
        <v>0</v>
      </c>
      <c r="M23" s="25">
        <f t="shared" si="10"/>
        <v>0</v>
      </c>
      <c r="N23" s="22">
        <v>0</v>
      </c>
      <c r="O23" s="22">
        <v>0</v>
      </c>
      <c r="P23" s="22">
        <v>0</v>
      </c>
      <c r="Q23" s="22">
        <v>0</v>
      </c>
    </row>
    <row r="24" spans="1:17" ht="15" customHeight="1">
      <c r="A24" s="49"/>
      <c r="B24" s="26" t="s">
        <v>24</v>
      </c>
      <c r="C24" s="22">
        <f t="shared" si="5"/>
        <v>200</v>
      </c>
      <c r="D24" s="22">
        <v>0</v>
      </c>
      <c r="E24" s="22">
        <v>0</v>
      </c>
      <c r="F24" s="22">
        <v>200</v>
      </c>
      <c r="G24" s="24">
        <v>0</v>
      </c>
      <c r="H24" s="23">
        <f t="shared" si="1"/>
        <v>0</v>
      </c>
      <c r="I24" s="22">
        <v>0</v>
      </c>
      <c r="J24" s="22">
        <v>0</v>
      </c>
      <c r="K24" s="22">
        <v>0</v>
      </c>
      <c r="L24" s="24">
        <v>0</v>
      </c>
      <c r="M24" s="25">
        <f t="shared" si="10"/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46.5" customHeight="1">
      <c r="A25" s="49"/>
      <c r="B25" s="26" t="s">
        <v>100</v>
      </c>
      <c r="C25" s="22">
        <f t="shared" si="5"/>
        <v>100</v>
      </c>
      <c r="D25" s="22">
        <v>0</v>
      </c>
      <c r="E25" s="22">
        <v>0</v>
      </c>
      <c r="F25" s="22">
        <v>100</v>
      </c>
      <c r="G25" s="24">
        <v>0</v>
      </c>
      <c r="H25" s="23">
        <f t="shared" si="1"/>
        <v>63.56</v>
      </c>
      <c r="I25" s="22">
        <v>0</v>
      </c>
      <c r="J25" s="22">
        <v>0</v>
      </c>
      <c r="K25" s="22">
        <v>63.56</v>
      </c>
      <c r="L25" s="24">
        <v>0</v>
      </c>
      <c r="M25" s="25">
        <f t="shared" si="10"/>
        <v>63.56</v>
      </c>
      <c r="N25" s="22">
        <v>0</v>
      </c>
      <c r="O25" s="22">
        <v>0</v>
      </c>
      <c r="P25" s="22">
        <v>63.56</v>
      </c>
      <c r="Q25" s="22">
        <v>0</v>
      </c>
    </row>
    <row r="26" spans="1:17" ht="26.25" customHeight="1">
      <c r="A26" s="49"/>
      <c r="B26" s="21" t="s">
        <v>25</v>
      </c>
      <c r="C26" s="22">
        <f t="shared" si="5"/>
        <v>17510.508999999998</v>
      </c>
      <c r="D26" s="22">
        <f>SUM(D27:D30)</f>
        <v>3916</v>
      </c>
      <c r="E26" s="22">
        <f>SUM(E27:E30)</f>
        <v>859.60900000000004</v>
      </c>
      <c r="F26" s="22">
        <f>SUM(F27:F30)</f>
        <v>12734.9</v>
      </c>
      <c r="G26" s="24">
        <f>SUM(G27:G30)</f>
        <v>0</v>
      </c>
      <c r="H26" s="23">
        <f t="shared" si="1"/>
        <v>2588.9499999999998</v>
      </c>
      <c r="I26" s="22">
        <f>SUM(I27:I30)</f>
        <v>0</v>
      </c>
      <c r="J26" s="22">
        <f>SUM(J27:J30)</f>
        <v>0</v>
      </c>
      <c r="K26" s="22">
        <f>SUM(K27:K30)</f>
        <v>2588.9499999999998</v>
      </c>
      <c r="L26" s="24">
        <f>SUM(L27:L30)</f>
        <v>0</v>
      </c>
      <c r="M26" s="25">
        <f t="shared" si="10"/>
        <v>2588.9499999999998</v>
      </c>
      <c r="N26" s="22">
        <f>SUM(N27:N30)</f>
        <v>0</v>
      </c>
      <c r="O26" s="22">
        <f>SUM(O27:O30)</f>
        <v>0</v>
      </c>
      <c r="P26" s="22">
        <f>SUM(P27:P30)</f>
        <v>2588.9499999999998</v>
      </c>
      <c r="Q26" s="22">
        <f>SUM(Q27:Q30)</f>
        <v>0</v>
      </c>
    </row>
    <row r="27" spans="1:17" ht="36" customHeight="1">
      <c r="A27" s="49"/>
      <c r="B27" s="26" t="s">
        <v>169</v>
      </c>
      <c r="C27" s="22">
        <f t="shared" si="5"/>
        <v>100</v>
      </c>
      <c r="D27" s="22">
        <v>0</v>
      </c>
      <c r="E27" s="22">
        <v>0</v>
      </c>
      <c r="F27" s="22">
        <v>100</v>
      </c>
      <c r="G27" s="24">
        <v>0</v>
      </c>
      <c r="H27" s="23">
        <f t="shared" si="1"/>
        <v>25.97</v>
      </c>
      <c r="I27" s="22">
        <v>0</v>
      </c>
      <c r="J27" s="22">
        <v>0</v>
      </c>
      <c r="K27" s="22">
        <v>25.97</v>
      </c>
      <c r="L27" s="24">
        <v>0</v>
      </c>
      <c r="M27" s="25">
        <f t="shared" si="10"/>
        <v>25.97</v>
      </c>
      <c r="N27" s="22">
        <v>0</v>
      </c>
      <c r="O27" s="22">
        <v>0</v>
      </c>
      <c r="P27" s="22">
        <v>25.97</v>
      </c>
      <c r="Q27" s="22">
        <v>0</v>
      </c>
    </row>
    <row r="28" spans="1:17" ht="36" customHeight="1">
      <c r="A28" s="49"/>
      <c r="B28" s="26" t="s">
        <v>90</v>
      </c>
      <c r="C28" s="22">
        <f t="shared" si="5"/>
        <v>12404.9</v>
      </c>
      <c r="D28" s="22">
        <v>0</v>
      </c>
      <c r="E28" s="22">
        <v>0</v>
      </c>
      <c r="F28" s="22">
        <v>12404.9</v>
      </c>
      <c r="G28" s="24">
        <v>0</v>
      </c>
      <c r="H28" s="23">
        <f t="shared" si="1"/>
        <v>2562.98</v>
      </c>
      <c r="I28" s="22">
        <v>0</v>
      </c>
      <c r="J28" s="22">
        <v>0</v>
      </c>
      <c r="K28" s="22">
        <v>2562.98</v>
      </c>
      <c r="L28" s="24">
        <v>0</v>
      </c>
      <c r="M28" s="25">
        <f t="shared" si="10"/>
        <v>2562.98</v>
      </c>
      <c r="N28" s="22">
        <v>0</v>
      </c>
      <c r="O28" s="22">
        <v>0</v>
      </c>
      <c r="P28" s="22">
        <v>2562.98</v>
      </c>
      <c r="Q28" s="22">
        <v>0</v>
      </c>
    </row>
    <row r="29" spans="1:17" ht="36" customHeight="1">
      <c r="A29" s="49"/>
      <c r="B29" s="26" t="s">
        <v>101</v>
      </c>
      <c r="C29" s="22">
        <f t="shared" si="5"/>
        <v>31.02</v>
      </c>
      <c r="D29" s="22">
        <v>0</v>
      </c>
      <c r="E29" s="22">
        <v>0</v>
      </c>
      <c r="F29" s="22">
        <v>31.02</v>
      </c>
      <c r="G29" s="24">
        <v>0</v>
      </c>
      <c r="H29" s="23">
        <f t="shared" si="1"/>
        <v>0</v>
      </c>
      <c r="I29" s="22">
        <v>0</v>
      </c>
      <c r="J29" s="22">
        <v>0</v>
      </c>
      <c r="K29" s="22">
        <v>0</v>
      </c>
      <c r="L29" s="24">
        <v>0</v>
      </c>
      <c r="M29" s="25">
        <f t="shared" si="10"/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128.25" customHeight="1">
      <c r="A30" s="50"/>
      <c r="B30" s="26" t="s">
        <v>168</v>
      </c>
      <c r="C30" s="22">
        <f t="shared" si="5"/>
        <v>4974.5889999999999</v>
      </c>
      <c r="D30" s="22">
        <v>3916</v>
      </c>
      <c r="E30" s="22">
        <v>859.60900000000004</v>
      </c>
      <c r="F30" s="22">
        <v>198.98</v>
      </c>
      <c r="G30" s="24">
        <v>0</v>
      </c>
      <c r="H30" s="23">
        <f t="shared" si="1"/>
        <v>0</v>
      </c>
      <c r="I30" s="22">
        <v>0</v>
      </c>
      <c r="J30" s="22">
        <v>0</v>
      </c>
      <c r="K30" s="22">
        <v>0</v>
      </c>
      <c r="L30" s="24">
        <v>0</v>
      </c>
      <c r="M30" s="25">
        <f t="shared" si="10"/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9" customHeight="1">
      <c r="A31" s="53">
        <v>3</v>
      </c>
      <c r="B31" s="6" t="s">
        <v>102</v>
      </c>
      <c r="C31" s="10">
        <f t="shared" si="5"/>
        <v>158563.37596</v>
      </c>
      <c r="D31" s="10">
        <f>D32+D39+D41</f>
        <v>131068.2</v>
      </c>
      <c r="E31" s="10">
        <f>E32+E39+E41</f>
        <v>21199.904120000003</v>
      </c>
      <c r="F31" s="10">
        <f>F32+F39+F41</f>
        <v>6295.2718399999994</v>
      </c>
      <c r="G31" s="18">
        <f>G32+G39+G41</f>
        <v>0</v>
      </c>
      <c r="H31" s="17">
        <f t="shared" si="1"/>
        <v>10139.874229999999</v>
      </c>
      <c r="I31" s="10">
        <f>I32+I39+I41</f>
        <v>7906.8879999999999</v>
      </c>
      <c r="J31" s="10">
        <f>J32+J39+J41</f>
        <v>1717.4034799999999</v>
      </c>
      <c r="K31" s="10">
        <f>K32+K39+K41</f>
        <v>515.58275000000003</v>
      </c>
      <c r="L31" s="18">
        <f>L32+L39+L41</f>
        <v>0</v>
      </c>
      <c r="M31" s="14">
        <f t="shared" si="10"/>
        <v>10139.874229999999</v>
      </c>
      <c r="N31" s="10">
        <f>N32+N39+N41</f>
        <v>7906.8879999999999</v>
      </c>
      <c r="O31" s="10">
        <f>O32+O39+O41</f>
        <v>1717.4034799999999</v>
      </c>
      <c r="P31" s="10">
        <f>P32+P39+P41</f>
        <v>515.58275000000003</v>
      </c>
      <c r="Q31" s="10">
        <f>Q32+Q39+Q41</f>
        <v>0</v>
      </c>
    </row>
    <row r="32" spans="1:17" ht="33" customHeight="1">
      <c r="A32" s="49"/>
      <c r="B32" s="5" t="s">
        <v>103</v>
      </c>
      <c r="C32" s="22">
        <f t="shared" ref="C32:C42" si="11">SUM(D32:G32)</f>
        <v>157952.97596000001</v>
      </c>
      <c r="D32" s="11">
        <f>SUM(D33:D38)</f>
        <v>131068.2</v>
      </c>
      <c r="E32" s="11">
        <f>SUM(E33:E38)</f>
        <v>21199.904120000003</v>
      </c>
      <c r="F32" s="11">
        <f>SUM(F33:F38)</f>
        <v>5684.8718399999998</v>
      </c>
      <c r="G32" s="20">
        <f>SUM(G33:G38)</f>
        <v>0</v>
      </c>
      <c r="H32" s="23">
        <f t="shared" ref="H32:H42" si="12">SUM(I32:L32)</f>
        <v>10139.874229999999</v>
      </c>
      <c r="I32" s="11">
        <f>SUM(I33:I38)</f>
        <v>7906.8879999999999</v>
      </c>
      <c r="J32" s="11">
        <f>SUM(J33:J38)</f>
        <v>1717.4034799999999</v>
      </c>
      <c r="K32" s="11">
        <f>SUM(K33:K38)</f>
        <v>515.58275000000003</v>
      </c>
      <c r="L32" s="20">
        <f>SUM(L33:L38)</f>
        <v>0</v>
      </c>
      <c r="M32" s="25">
        <f t="shared" ref="M32:M42" si="13">SUM(N32:Q32)</f>
        <v>10139.874229999999</v>
      </c>
      <c r="N32" s="11">
        <f>SUM(N33:N38)</f>
        <v>7906.8879999999999</v>
      </c>
      <c r="O32" s="11">
        <f>SUM(O33:O38)</f>
        <v>1717.4034799999999</v>
      </c>
      <c r="P32" s="11">
        <f>SUM(P33:P38)</f>
        <v>515.58275000000003</v>
      </c>
      <c r="Q32" s="11">
        <f>SUM(Q33:Q38)</f>
        <v>0</v>
      </c>
    </row>
    <row r="33" spans="1:17" ht="48" customHeight="1">
      <c r="A33" s="49"/>
      <c r="B33" s="29" t="s">
        <v>91</v>
      </c>
      <c r="C33" s="22">
        <f t="shared" si="11"/>
        <v>136486.723</v>
      </c>
      <c r="D33" s="11">
        <v>131068.2</v>
      </c>
      <c r="E33" s="11">
        <v>4053.6559999999999</v>
      </c>
      <c r="F33" s="11">
        <v>1364.867</v>
      </c>
      <c r="G33" s="20">
        <v>0</v>
      </c>
      <c r="H33" s="23">
        <f t="shared" si="12"/>
        <v>8233.8089999999993</v>
      </c>
      <c r="I33" s="11">
        <v>7906.8879999999999</v>
      </c>
      <c r="J33" s="11">
        <v>244.54300000000001</v>
      </c>
      <c r="K33" s="11">
        <v>82.378</v>
      </c>
      <c r="L33" s="20">
        <v>0</v>
      </c>
      <c r="M33" s="25">
        <f t="shared" si="13"/>
        <v>8233.8089999999993</v>
      </c>
      <c r="N33" s="11">
        <v>7906.8879999999999</v>
      </c>
      <c r="O33" s="11">
        <v>244.54300000000001</v>
      </c>
      <c r="P33" s="11">
        <v>82.378</v>
      </c>
      <c r="Q33" s="11">
        <v>0</v>
      </c>
    </row>
    <row r="34" spans="1:17" ht="33" customHeight="1">
      <c r="A34" s="49"/>
      <c r="B34" s="29" t="s">
        <v>93</v>
      </c>
      <c r="C34" s="22">
        <f t="shared" si="11"/>
        <v>570</v>
      </c>
      <c r="D34" s="11">
        <v>0</v>
      </c>
      <c r="E34" s="11">
        <v>0</v>
      </c>
      <c r="F34" s="11">
        <v>570</v>
      </c>
      <c r="G34" s="20">
        <v>0</v>
      </c>
      <c r="H34" s="23">
        <f t="shared" si="12"/>
        <v>185.50223</v>
      </c>
      <c r="I34" s="11">
        <v>0</v>
      </c>
      <c r="J34" s="11">
        <v>0</v>
      </c>
      <c r="K34" s="11">
        <v>185.50223</v>
      </c>
      <c r="L34" s="20">
        <v>0</v>
      </c>
      <c r="M34" s="25">
        <f t="shared" si="13"/>
        <v>185.50223</v>
      </c>
      <c r="N34" s="11">
        <v>0</v>
      </c>
      <c r="O34" s="11">
        <v>0</v>
      </c>
      <c r="P34" s="11">
        <v>185.50223</v>
      </c>
      <c r="Q34" s="11">
        <v>0</v>
      </c>
    </row>
    <row r="35" spans="1:17" ht="79.5" customHeight="1">
      <c r="A35" s="49"/>
      <c r="B35" s="26" t="s">
        <v>28</v>
      </c>
      <c r="C35" s="22">
        <f t="shared" si="11"/>
        <v>550</v>
      </c>
      <c r="D35" s="22">
        <v>0</v>
      </c>
      <c r="E35" s="22">
        <v>0</v>
      </c>
      <c r="F35" s="22">
        <v>550</v>
      </c>
      <c r="G35" s="24">
        <v>0</v>
      </c>
      <c r="H35" s="23">
        <f t="shared" si="12"/>
        <v>0</v>
      </c>
      <c r="I35" s="22">
        <v>0</v>
      </c>
      <c r="J35" s="22">
        <v>0</v>
      </c>
      <c r="K35" s="22">
        <v>0</v>
      </c>
      <c r="L35" s="24">
        <v>0</v>
      </c>
      <c r="M35" s="25">
        <f t="shared" si="13"/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39" customHeight="1">
      <c r="A36" s="49"/>
      <c r="B36" s="26" t="s">
        <v>29</v>
      </c>
      <c r="C36" s="22">
        <f t="shared" si="11"/>
        <v>12324.55384</v>
      </c>
      <c r="D36" s="22">
        <v>0</v>
      </c>
      <c r="E36" s="22">
        <v>10124.549000000001</v>
      </c>
      <c r="F36" s="22">
        <f>421.85625+1778.14859</f>
        <v>2200.0048400000001</v>
      </c>
      <c r="G36" s="24">
        <v>0</v>
      </c>
      <c r="H36" s="23">
        <f t="shared" si="12"/>
        <v>317.56299999999999</v>
      </c>
      <c r="I36" s="22">
        <v>0</v>
      </c>
      <c r="J36" s="22">
        <v>304.86048</v>
      </c>
      <c r="K36" s="22">
        <v>12.70252</v>
      </c>
      <c r="L36" s="24">
        <v>0</v>
      </c>
      <c r="M36" s="25">
        <f t="shared" si="13"/>
        <v>317.56299999999999</v>
      </c>
      <c r="N36" s="22">
        <v>0</v>
      </c>
      <c r="O36" s="22">
        <v>304.86048</v>
      </c>
      <c r="P36" s="22">
        <v>12.70252</v>
      </c>
      <c r="Q36" s="22">
        <v>0</v>
      </c>
    </row>
    <row r="37" spans="1:17" ht="39" customHeight="1">
      <c r="A37" s="49"/>
      <c r="B37" s="26" t="s">
        <v>92</v>
      </c>
      <c r="C37" s="22">
        <f t="shared" si="11"/>
        <v>1000</v>
      </c>
      <c r="D37" s="22">
        <v>0</v>
      </c>
      <c r="E37" s="22">
        <v>0</v>
      </c>
      <c r="F37" s="22">
        <v>1000</v>
      </c>
      <c r="G37" s="24">
        <v>0</v>
      </c>
      <c r="H37" s="23">
        <f t="shared" si="12"/>
        <v>235</v>
      </c>
      <c r="I37" s="22">
        <v>0</v>
      </c>
      <c r="J37" s="22">
        <v>0</v>
      </c>
      <c r="K37" s="22">
        <v>235</v>
      </c>
      <c r="L37" s="24">
        <v>0</v>
      </c>
      <c r="M37" s="25">
        <f t="shared" si="13"/>
        <v>235</v>
      </c>
      <c r="N37" s="22">
        <v>0</v>
      </c>
      <c r="O37" s="22">
        <v>0</v>
      </c>
      <c r="P37" s="22">
        <v>235</v>
      </c>
      <c r="Q37" s="22">
        <v>0</v>
      </c>
    </row>
    <row r="38" spans="1:17" ht="57" customHeight="1">
      <c r="A38" s="49"/>
      <c r="B38" s="26" t="s">
        <v>30</v>
      </c>
      <c r="C38" s="22">
        <f t="shared" si="11"/>
        <v>7021.6991200000002</v>
      </c>
      <c r="D38" s="22">
        <v>0</v>
      </c>
      <c r="E38" s="22">
        <v>7021.6991200000002</v>
      </c>
      <c r="F38" s="22">
        <v>0</v>
      </c>
      <c r="G38" s="24">
        <v>0</v>
      </c>
      <c r="H38" s="23">
        <f t="shared" si="12"/>
        <v>1168</v>
      </c>
      <c r="I38" s="22">
        <v>0</v>
      </c>
      <c r="J38" s="22">
        <v>1168</v>
      </c>
      <c r="K38" s="22">
        <v>0</v>
      </c>
      <c r="L38" s="24">
        <v>0</v>
      </c>
      <c r="M38" s="25">
        <f t="shared" si="13"/>
        <v>1168</v>
      </c>
      <c r="N38" s="22">
        <v>0</v>
      </c>
      <c r="O38" s="22">
        <v>1168</v>
      </c>
      <c r="P38" s="22">
        <v>0</v>
      </c>
      <c r="Q38" s="22">
        <v>0</v>
      </c>
    </row>
    <row r="39" spans="1:17" ht="48" customHeight="1">
      <c r="A39" s="49"/>
      <c r="B39" s="21" t="s">
        <v>104</v>
      </c>
      <c r="C39" s="22">
        <f t="shared" si="11"/>
        <v>200</v>
      </c>
      <c r="D39" s="22">
        <f>SUM(D40)</f>
        <v>0</v>
      </c>
      <c r="E39" s="22">
        <f>SUM(E40)</f>
        <v>0</v>
      </c>
      <c r="F39" s="22">
        <f>SUM(F40)</f>
        <v>200</v>
      </c>
      <c r="G39" s="24">
        <f>SUM(G40)</f>
        <v>0</v>
      </c>
      <c r="H39" s="23">
        <f t="shared" si="12"/>
        <v>0</v>
      </c>
      <c r="I39" s="22">
        <f>SUM(I40)</f>
        <v>0</v>
      </c>
      <c r="J39" s="22">
        <f>SUM(J40)</f>
        <v>0</v>
      </c>
      <c r="K39" s="22">
        <f>SUM(K40)</f>
        <v>0</v>
      </c>
      <c r="L39" s="24">
        <f>SUM(L40)</f>
        <v>0</v>
      </c>
      <c r="M39" s="25">
        <f t="shared" si="13"/>
        <v>0</v>
      </c>
      <c r="N39" s="22">
        <f>SUM(N40)</f>
        <v>0</v>
      </c>
      <c r="O39" s="22">
        <f>SUM(O40)</f>
        <v>0</v>
      </c>
      <c r="P39" s="22">
        <f>SUM(P40)</f>
        <v>0</v>
      </c>
      <c r="Q39" s="22">
        <f>SUM(Q40)</f>
        <v>0</v>
      </c>
    </row>
    <row r="40" spans="1:17" ht="39" customHeight="1">
      <c r="A40" s="49"/>
      <c r="B40" s="26" t="s">
        <v>31</v>
      </c>
      <c r="C40" s="22">
        <f t="shared" si="11"/>
        <v>200</v>
      </c>
      <c r="D40" s="22">
        <v>0</v>
      </c>
      <c r="E40" s="22">
        <v>0</v>
      </c>
      <c r="F40" s="22">
        <v>200</v>
      </c>
      <c r="G40" s="24">
        <v>0</v>
      </c>
      <c r="H40" s="23">
        <f t="shared" si="12"/>
        <v>0</v>
      </c>
      <c r="I40" s="22">
        <v>0</v>
      </c>
      <c r="J40" s="22">
        <v>0</v>
      </c>
      <c r="K40" s="22">
        <v>0</v>
      </c>
      <c r="L40" s="24">
        <v>0</v>
      </c>
      <c r="M40" s="25">
        <f t="shared" si="13"/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ht="57" customHeight="1">
      <c r="A41" s="49"/>
      <c r="B41" s="21" t="s">
        <v>32</v>
      </c>
      <c r="C41" s="22">
        <f t="shared" si="11"/>
        <v>410.4</v>
      </c>
      <c r="D41" s="22">
        <f>SUM(D42:D42)</f>
        <v>0</v>
      </c>
      <c r="E41" s="22">
        <f>SUM(E42:E42)</f>
        <v>0</v>
      </c>
      <c r="F41" s="22">
        <f>SUM(F42:F42)</f>
        <v>410.4</v>
      </c>
      <c r="G41" s="24">
        <f>SUM(G42:G42)</f>
        <v>0</v>
      </c>
      <c r="H41" s="23">
        <f t="shared" si="12"/>
        <v>0</v>
      </c>
      <c r="I41" s="22">
        <f>SUM(I42:I42)</f>
        <v>0</v>
      </c>
      <c r="J41" s="22">
        <f>SUM(J42:J42)</f>
        <v>0</v>
      </c>
      <c r="K41" s="22">
        <f>SUM(K42:K42)</f>
        <v>0</v>
      </c>
      <c r="L41" s="24">
        <f>SUM(L42:L42)</f>
        <v>0</v>
      </c>
      <c r="M41" s="25">
        <f t="shared" si="13"/>
        <v>0</v>
      </c>
      <c r="N41" s="22">
        <f>SUM(N42:N42)</f>
        <v>0</v>
      </c>
      <c r="O41" s="22">
        <f>SUM(O42:O42)</f>
        <v>0</v>
      </c>
      <c r="P41" s="22">
        <f>SUM(P42:P42)</f>
        <v>0</v>
      </c>
      <c r="Q41" s="22">
        <f>SUM(Q42:Q42)</f>
        <v>0</v>
      </c>
    </row>
    <row r="42" spans="1:17" ht="33.75" customHeight="1">
      <c r="A42" s="50"/>
      <c r="B42" s="26" t="s">
        <v>33</v>
      </c>
      <c r="C42" s="22">
        <f t="shared" si="11"/>
        <v>410.4</v>
      </c>
      <c r="D42" s="22">
        <v>0</v>
      </c>
      <c r="E42" s="22">
        <v>0</v>
      </c>
      <c r="F42" s="22">
        <v>410.4</v>
      </c>
      <c r="G42" s="24">
        <v>0</v>
      </c>
      <c r="H42" s="23">
        <f t="shared" si="12"/>
        <v>0</v>
      </c>
      <c r="I42" s="22">
        <v>0</v>
      </c>
      <c r="J42" s="22">
        <v>0</v>
      </c>
      <c r="K42" s="22">
        <v>0</v>
      </c>
      <c r="L42" s="24">
        <v>0</v>
      </c>
      <c r="M42" s="25">
        <f t="shared" si="13"/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46.5" customHeight="1">
      <c r="A43" s="48">
        <v>4</v>
      </c>
      <c r="B43" s="6" t="s">
        <v>105</v>
      </c>
      <c r="C43" s="10">
        <f>SUM(D43:G43)</f>
        <v>763.8</v>
      </c>
      <c r="D43" s="10">
        <f>SUM(D44:D44)</f>
        <v>0</v>
      </c>
      <c r="E43" s="10">
        <f>SUM(E44:E44)</f>
        <v>728.8</v>
      </c>
      <c r="F43" s="10">
        <f>SUM(F44:F44)</f>
        <v>35</v>
      </c>
      <c r="G43" s="18">
        <f>SUM(G44:G44)</f>
        <v>0</v>
      </c>
      <c r="H43" s="17">
        <f>SUM(I43:L43)</f>
        <v>0</v>
      </c>
      <c r="I43" s="10">
        <f>SUM(I44:I44)</f>
        <v>0</v>
      </c>
      <c r="J43" s="10">
        <f>SUM(J44:J44)</f>
        <v>0</v>
      </c>
      <c r="K43" s="10">
        <f>SUM(K44:K44)</f>
        <v>0</v>
      </c>
      <c r="L43" s="18">
        <f>SUM(L44:L44)</f>
        <v>0</v>
      </c>
      <c r="M43" s="14">
        <f>SUM(N43:Q43)</f>
        <v>0</v>
      </c>
      <c r="N43" s="10">
        <f>SUM(N44:N44)</f>
        <v>0</v>
      </c>
      <c r="O43" s="10">
        <f>SUM(O44:O44)</f>
        <v>0</v>
      </c>
      <c r="P43" s="10">
        <f>SUM(P44:P44)</f>
        <v>0</v>
      </c>
      <c r="Q43" s="10">
        <f>SUM(Q44:Q44)</f>
        <v>0</v>
      </c>
    </row>
    <row r="44" spans="1:17" ht="35.25" customHeight="1">
      <c r="A44" s="50"/>
      <c r="B44" s="7" t="s">
        <v>18</v>
      </c>
      <c r="C44" s="22">
        <f>SUM(D44:G44)</f>
        <v>763.8</v>
      </c>
      <c r="D44" s="11">
        <v>0</v>
      </c>
      <c r="E44" s="11">
        <v>728.8</v>
      </c>
      <c r="F44" s="11">
        <v>35</v>
      </c>
      <c r="G44" s="20">
        <v>0</v>
      </c>
      <c r="H44" s="23">
        <f>SUM(I44:L44)</f>
        <v>0</v>
      </c>
      <c r="I44" s="11">
        <v>0</v>
      </c>
      <c r="J44" s="11">
        <v>0</v>
      </c>
      <c r="K44" s="11">
        <v>0</v>
      </c>
      <c r="L44" s="20">
        <v>0</v>
      </c>
      <c r="M44" s="25">
        <f>SUM(N44:Q44)</f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34.5" customHeight="1">
      <c r="A45" s="64">
        <v>5</v>
      </c>
      <c r="B45" s="6" t="s">
        <v>106</v>
      </c>
      <c r="C45" s="10">
        <f t="shared" ref="C45:Q45" si="14">C46</f>
        <v>1836.8340000000001</v>
      </c>
      <c r="D45" s="10">
        <f t="shared" si="14"/>
        <v>326.06</v>
      </c>
      <c r="E45" s="10">
        <f t="shared" si="14"/>
        <v>71.573999999999998</v>
      </c>
      <c r="F45" s="10">
        <f t="shared" si="14"/>
        <v>90</v>
      </c>
      <c r="G45" s="18">
        <f t="shared" si="14"/>
        <v>1349.2</v>
      </c>
      <c r="H45" s="32">
        <f t="shared" si="14"/>
        <v>0</v>
      </c>
      <c r="I45" s="10">
        <f t="shared" si="14"/>
        <v>0</v>
      </c>
      <c r="J45" s="10">
        <f t="shared" si="14"/>
        <v>0</v>
      </c>
      <c r="K45" s="10">
        <f t="shared" si="14"/>
        <v>0</v>
      </c>
      <c r="L45" s="18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</row>
    <row r="46" spans="1:17" ht="33.75">
      <c r="A46" s="65"/>
      <c r="B46" s="7" t="s">
        <v>17</v>
      </c>
      <c r="C46" s="22">
        <f t="shared" ref="C46:C53" si="15">SUM(D46:G46)</f>
        <v>1836.8340000000001</v>
      </c>
      <c r="D46" s="22">
        <v>326.06</v>
      </c>
      <c r="E46" s="22">
        <v>71.573999999999998</v>
      </c>
      <c r="F46" s="22">
        <v>90</v>
      </c>
      <c r="G46" s="24">
        <v>1349.2</v>
      </c>
      <c r="H46" s="19">
        <f t="shared" ref="H46:H72" si="16">SUM(I46:L46)</f>
        <v>0</v>
      </c>
      <c r="I46" s="11">
        <v>0</v>
      </c>
      <c r="J46" s="11">
        <v>0</v>
      </c>
      <c r="K46" s="11">
        <v>0</v>
      </c>
      <c r="L46" s="20">
        <v>0</v>
      </c>
      <c r="M46" s="15">
        <f t="shared" ref="M46:M53" si="17">SUM(N46:Q46)</f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47.25" customHeight="1">
      <c r="A47" s="48">
        <v>6</v>
      </c>
      <c r="B47" s="6" t="s">
        <v>107</v>
      </c>
      <c r="C47" s="10">
        <f t="shared" si="15"/>
        <v>1174.9949999999999</v>
      </c>
      <c r="D47" s="10">
        <f>D48+D54+D58</f>
        <v>0</v>
      </c>
      <c r="E47" s="10">
        <f>E48+E54+E58</f>
        <v>0</v>
      </c>
      <c r="F47" s="10">
        <f>F48+F54+F58</f>
        <v>1174.9949999999999</v>
      </c>
      <c r="G47" s="18">
        <f>G48+G54+G58</f>
        <v>0</v>
      </c>
      <c r="H47" s="17">
        <f t="shared" si="16"/>
        <v>2.25</v>
      </c>
      <c r="I47" s="10">
        <f>I48+I54+I58</f>
        <v>0</v>
      </c>
      <c r="J47" s="10">
        <f>J48+J54+J58</f>
        <v>0</v>
      </c>
      <c r="K47" s="10">
        <f>K48+K54+K58</f>
        <v>2.25</v>
      </c>
      <c r="L47" s="18">
        <f>L48+L54+L58</f>
        <v>0</v>
      </c>
      <c r="M47" s="14">
        <f t="shared" si="17"/>
        <v>2.25</v>
      </c>
      <c r="N47" s="10">
        <f>N48+N54+N58</f>
        <v>0</v>
      </c>
      <c r="O47" s="10">
        <f>O48+O54+O58</f>
        <v>0</v>
      </c>
      <c r="P47" s="10">
        <f>P48+P54+P58</f>
        <v>2.25</v>
      </c>
      <c r="Q47" s="10">
        <f>Q48+Q54+Q58</f>
        <v>0</v>
      </c>
    </row>
    <row r="48" spans="1:17" ht="33.75">
      <c r="A48" s="49"/>
      <c r="B48" s="21" t="s">
        <v>108</v>
      </c>
      <c r="C48" s="11">
        <f t="shared" si="15"/>
        <v>574.995</v>
      </c>
      <c r="D48" s="11">
        <f>SUM(D49:D53)</f>
        <v>0</v>
      </c>
      <c r="E48" s="11">
        <f>SUM(E49:E53)</f>
        <v>0</v>
      </c>
      <c r="F48" s="11">
        <f>SUM(F49:F53)</f>
        <v>574.995</v>
      </c>
      <c r="G48" s="20">
        <f>SUM(G49:G53)</f>
        <v>0</v>
      </c>
      <c r="H48" s="19">
        <f t="shared" si="16"/>
        <v>0</v>
      </c>
      <c r="I48" s="11">
        <f>SUM(I49:I53)</f>
        <v>0</v>
      </c>
      <c r="J48" s="11">
        <f>SUM(J49:J53)</f>
        <v>0</v>
      </c>
      <c r="K48" s="11">
        <f>SUM(K49:K53)</f>
        <v>0</v>
      </c>
      <c r="L48" s="20">
        <f>SUM(L49:L53)</f>
        <v>0</v>
      </c>
      <c r="M48" s="15">
        <f t="shared" si="17"/>
        <v>0</v>
      </c>
      <c r="N48" s="11">
        <f>SUM(N49:N53)</f>
        <v>0</v>
      </c>
      <c r="O48" s="11">
        <f>SUM(O49:O53)</f>
        <v>0</v>
      </c>
      <c r="P48" s="11">
        <f>SUM(P49:P53)</f>
        <v>0</v>
      </c>
      <c r="Q48" s="11">
        <f>SUM(Q49:Q53)</f>
        <v>0</v>
      </c>
    </row>
    <row r="49" spans="1:17" ht="22.5">
      <c r="A49" s="49"/>
      <c r="B49" s="26" t="s">
        <v>12</v>
      </c>
      <c r="C49" s="22">
        <f t="shared" si="15"/>
        <v>5</v>
      </c>
      <c r="D49" s="22">
        <v>0</v>
      </c>
      <c r="E49" s="22">
        <v>0</v>
      </c>
      <c r="F49" s="22">
        <v>5</v>
      </c>
      <c r="G49" s="24">
        <v>0</v>
      </c>
      <c r="H49" s="23">
        <f t="shared" si="16"/>
        <v>0</v>
      </c>
      <c r="I49" s="22">
        <v>0</v>
      </c>
      <c r="J49" s="22">
        <v>0</v>
      </c>
      <c r="K49" s="22">
        <v>0</v>
      </c>
      <c r="L49" s="24">
        <v>0</v>
      </c>
      <c r="M49" s="25">
        <f t="shared" si="17"/>
        <v>0</v>
      </c>
      <c r="N49" s="22">
        <v>0</v>
      </c>
      <c r="O49" s="22">
        <v>0</v>
      </c>
      <c r="P49" s="22">
        <v>0</v>
      </c>
      <c r="Q49" s="22">
        <v>0</v>
      </c>
    </row>
    <row r="50" spans="1:17" ht="33.75">
      <c r="A50" s="49"/>
      <c r="B50" s="26" t="s">
        <v>13</v>
      </c>
      <c r="C50" s="22">
        <f t="shared" si="15"/>
        <v>9.9949999999999992</v>
      </c>
      <c r="D50" s="22">
        <v>0</v>
      </c>
      <c r="E50" s="22">
        <v>0</v>
      </c>
      <c r="F50" s="22">
        <v>9.9949999999999992</v>
      </c>
      <c r="G50" s="24">
        <v>0</v>
      </c>
      <c r="H50" s="23">
        <f t="shared" si="16"/>
        <v>0</v>
      </c>
      <c r="I50" s="22">
        <v>0</v>
      </c>
      <c r="J50" s="22">
        <v>0</v>
      </c>
      <c r="K50" s="22">
        <v>0</v>
      </c>
      <c r="L50" s="24">
        <v>0</v>
      </c>
      <c r="M50" s="25">
        <f t="shared" si="17"/>
        <v>0</v>
      </c>
      <c r="N50" s="22">
        <v>0</v>
      </c>
      <c r="O50" s="22">
        <v>0</v>
      </c>
      <c r="P50" s="22">
        <v>0</v>
      </c>
      <c r="Q50" s="22">
        <v>0</v>
      </c>
    </row>
    <row r="51" spans="1:17" ht="22.5">
      <c r="A51" s="49"/>
      <c r="B51" s="26" t="s">
        <v>75</v>
      </c>
      <c r="C51" s="22">
        <f t="shared" si="15"/>
        <v>550</v>
      </c>
      <c r="D51" s="22">
        <v>0</v>
      </c>
      <c r="E51" s="22">
        <v>0</v>
      </c>
      <c r="F51" s="22">
        <v>550</v>
      </c>
      <c r="G51" s="24">
        <v>0</v>
      </c>
      <c r="H51" s="23">
        <f t="shared" si="16"/>
        <v>0</v>
      </c>
      <c r="I51" s="22">
        <v>0</v>
      </c>
      <c r="J51" s="22">
        <v>0</v>
      </c>
      <c r="K51" s="22">
        <v>0</v>
      </c>
      <c r="L51" s="24">
        <v>0</v>
      </c>
      <c r="M51" s="25">
        <f t="shared" si="17"/>
        <v>0</v>
      </c>
      <c r="N51" s="22">
        <v>0</v>
      </c>
      <c r="O51" s="22">
        <v>0</v>
      </c>
      <c r="P51" s="22">
        <v>0</v>
      </c>
      <c r="Q51" s="22">
        <v>0</v>
      </c>
    </row>
    <row r="52" spans="1:17" ht="22.5">
      <c r="A52" s="49"/>
      <c r="B52" s="26" t="s">
        <v>14</v>
      </c>
      <c r="C52" s="22">
        <f t="shared" si="15"/>
        <v>5</v>
      </c>
      <c r="D52" s="22">
        <v>0</v>
      </c>
      <c r="E52" s="22">
        <v>0</v>
      </c>
      <c r="F52" s="22">
        <v>5</v>
      </c>
      <c r="G52" s="24">
        <v>0</v>
      </c>
      <c r="H52" s="23">
        <f t="shared" si="16"/>
        <v>0</v>
      </c>
      <c r="I52" s="22">
        <v>0</v>
      </c>
      <c r="J52" s="22">
        <v>0</v>
      </c>
      <c r="K52" s="22">
        <v>0</v>
      </c>
      <c r="L52" s="24">
        <v>0</v>
      </c>
      <c r="M52" s="25">
        <f t="shared" si="17"/>
        <v>0</v>
      </c>
      <c r="N52" s="22">
        <v>0</v>
      </c>
      <c r="O52" s="22">
        <v>0</v>
      </c>
      <c r="P52" s="22">
        <v>0</v>
      </c>
      <c r="Q52" s="22">
        <v>0</v>
      </c>
    </row>
    <row r="53" spans="1:17" ht="33.75">
      <c r="A53" s="49"/>
      <c r="B53" s="26" t="s">
        <v>15</v>
      </c>
      <c r="C53" s="22">
        <f t="shared" si="15"/>
        <v>5</v>
      </c>
      <c r="D53" s="22">
        <v>0</v>
      </c>
      <c r="E53" s="22">
        <v>0</v>
      </c>
      <c r="F53" s="22">
        <v>5</v>
      </c>
      <c r="G53" s="24">
        <v>0</v>
      </c>
      <c r="H53" s="23">
        <f t="shared" si="16"/>
        <v>0</v>
      </c>
      <c r="I53" s="22">
        <v>0</v>
      </c>
      <c r="J53" s="22">
        <v>0</v>
      </c>
      <c r="K53" s="22">
        <v>0</v>
      </c>
      <c r="L53" s="24">
        <v>0</v>
      </c>
      <c r="M53" s="25">
        <f t="shared" si="17"/>
        <v>0</v>
      </c>
      <c r="N53" s="22">
        <v>0</v>
      </c>
      <c r="O53" s="22">
        <v>0</v>
      </c>
      <c r="P53" s="22">
        <v>0</v>
      </c>
      <c r="Q53" s="22">
        <v>0</v>
      </c>
    </row>
    <row r="54" spans="1:17" ht="45">
      <c r="A54" s="49"/>
      <c r="B54" s="21" t="s">
        <v>109</v>
      </c>
      <c r="C54" s="22">
        <f t="shared" ref="C54:C59" si="18">SUM(D54:G54)</f>
        <v>100</v>
      </c>
      <c r="D54" s="22">
        <f>SUM(D55:D57)</f>
        <v>0</v>
      </c>
      <c r="E54" s="22">
        <f>SUM(E55:E57)</f>
        <v>0</v>
      </c>
      <c r="F54" s="22">
        <f>SUM(F55:F57)</f>
        <v>100</v>
      </c>
      <c r="G54" s="24">
        <f>SUM(G55:G57)</f>
        <v>0</v>
      </c>
      <c r="H54" s="23">
        <f t="shared" si="16"/>
        <v>0</v>
      </c>
      <c r="I54" s="22">
        <f>SUM(I55:I57)</f>
        <v>0</v>
      </c>
      <c r="J54" s="22">
        <f>SUM(J55:J57)</f>
        <v>0</v>
      </c>
      <c r="K54" s="22">
        <f>SUM(K55:K57)</f>
        <v>0</v>
      </c>
      <c r="L54" s="24">
        <f>SUM(L55:L57)</f>
        <v>0</v>
      </c>
      <c r="M54" s="25">
        <f t="shared" ref="M54:M59" si="19">SUM(N54:Q54)</f>
        <v>0</v>
      </c>
      <c r="N54" s="22">
        <f>SUM(N55:N57)</f>
        <v>0</v>
      </c>
      <c r="O54" s="22">
        <f>SUM(O55:O57)</f>
        <v>0</v>
      </c>
      <c r="P54" s="22">
        <f>SUM(P55:P57)</f>
        <v>0</v>
      </c>
      <c r="Q54" s="22">
        <f>SUM(Q55:Q57)</f>
        <v>0</v>
      </c>
    </row>
    <row r="55" spans="1:17" ht="33.75">
      <c r="A55" s="49"/>
      <c r="B55" s="26" t="s">
        <v>16</v>
      </c>
      <c r="C55" s="22">
        <f t="shared" si="18"/>
        <v>90</v>
      </c>
      <c r="D55" s="22">
        <v>0</v>
      </c>
      <c r="E55" s="22">
        <v>0</v>
      </c>
      <c r="F55" s="22">
        <v>90</v>
      </c>
      <c r="G55" s="24">
        <v>0</v>
      </c>
      <c r="H55" s="23">
        <f t="shared" si="16"/>
        <v>0</v>
      </c>
      <c r="I55" s="22">
        <v>0</v>
      </c>
      <c r="J55" s="22">
        <v>0</v>
      </c>
      <c r="K55" s="22">
        <v>0</v>
      </c>
      <c r="L55" s="24">
        <v>0</v>
      </c>
      <c r="M55" s="25">
        <f t="shared" si="19"/>
        <v>0</v>
      </c>
      <c r="N55" s="22">
        <v>0</v>
      </c>
      <c r="O55" s="22">
        <v>0</v>
      </c>
      <c r="P55" s="22">
        <v>0</v>
      </c>
      <c r="Q55" s="22">
        <v>0</v>
      </c>
    </row>
    <row r="56" spans="1:17" ht="22.5">
      <c r="A56" s="49"/>
      <c r="B56" s="26" t="s">
        <v>74</v>
      </c>
      <c r="C56" s="22">
        <f t="shared" si="18"/>
        <v>5</v>
      </c>
      <c r="D56" s="22">
        <v>0</v>
      </c>
      <c r="E56" s="22">
        <v>0</v>
      </c>
      <c r="F56" s="22">
        <v>5</v>
      </c>
      <c r="G56" s="24">
        <v>0</v>
      </c>
      <c r="H56" s="23">
        <f t="shared" si="16"/>
        <v>0</v>
      </c>
      <c r="I56" s="22">
        <v>0</v>
      </c>
      <c r="J56" s="22">
        <v>0</v>
      </c>
      <c r="K56" s="22">
        <v>0</v>
      </c>
      <c r="L56" s="24">
        <v>0</v>
      </c>
      <c r="M56" s="25">
        <f t="shared" si="19"/>
        <v>0</v>
      </c>
      <c r="N56" s="22">
        <v>0</v>
      </c>
      <c r="O56" s="22">
        <v>0</v>
      </c>
      <c r="P56" s="22">
        <v>0</v>
      </c>
      <c r="Q56" s="22">
        <v>0</v>
      </c>
    </row>
    <row r="57" spans="1:17" ht="36" customHeight="1">
      <c r="A57" s="49"/>
      <c r="B57" s="26" t="s">
        <v>110</v>
      </c>
      <c r="C57" s="22">
        <f t="shared" si="18"/>
        <v>5</v>
      </c>
      <c r="D57" s="22">
        <v>0</v>
      </c>
      <c r="E57" s="22">
        <v>0</v>
      </c>
      <c r="F57" s="22">
        <v>5</v>
      </c>
      <c r="G57" s="24">
        <v>0</v>
      </c>
      <c r="H57" s="23">
        <f t="shared" si="16"/>
        <v>0</v>
      </c>
      <c r="I57" s="22">
        <v>0</v>
      </c>
      <c r="J57" s="22">
        <v>0</v>
      </c>
      <c r="K57" s="22">
        <v>0</v>
      </c>
      <c r="L57" s="24">
        <v>0</v>
      </c>
      <c r="M57" s="25">
        <f t="shared" si="19"/>
        <v>0</v>
      </c>
      <c r="N57" s="22">
        <v>0</v>
      </c>
      <c r="O57" s="22">
        <v>0</v>
      </c>
      <c r="P57" s="22">
        <v>0</v>
      </c>
      <c r="Q57" s="22">
        <v>0</v>
      </c>
    </row>
    <row r="58" spans="1:17" ht="57" customHeight="1">
      <c r="A58" s="47"/>
      <c r="B58" s="21" t="s">
        <v>76</v>
      </c>
      <c r="C58" s="22">
        <f t="shared" si="18"/>
        <v>500</v>
      </c>
      <c r="D58" s="22">
        <f>SUM(D59:D61)</f>
        <v>0</v>
      </c>
      <c r="E58" s="22">
        <f>SUM(E59:E61)</f>
        <v>0</v>
      </c>
      <c r="F58" s="22">
        <f>SUM(F59:F61)</f>
        <v>500</v>
      </c>
      <c r="G58" s="24">
        <f>SUM(G59:G61)</f>
        <v>0</v>
      </c>
      <c r="H58" s="23">
        <f t="shared" si="16"/>
        <v>2.25</v>
      </c>
      <c r="I58" s="22">
        <f>SUM(I59:I61)</f>
        <v>0</v>
      </c>
      <c r="J58" s="22">
        <f>SUM(J59:J61)</f>
        <v>0</v>
      </c>
      <c r="K58" s="22">
        <f>SUM(K59:K61)</f>
        <v>2.25</v>
      </c>
      <c r="L58" s="24">
        <f>SUM(L59:L61)</f>
        <v>0</v>
      </c>
      <c r="M58" s="25">
        <f t="shared" si="19"/>
        <v>2.25</v>
      </c>
      <c r="N58" s="22">
        <f>SUM(N59:N61)</f>
        <v>0</v>
      </c>
      <c r="O58" s="22">
        <f>SUM(O59:O61)</f>
        <v>0</v>
      </c>
      <c r="P58" s="22">
        <f>SUM(P59:P61)</f>
        <v>2.25</v>
      </c>
      <c r="Q58" s="22">
        <f>SUM(Q59:Q61)</f>
        <v>0</v>
      </c>
    </row>
    <row r="59" spans="1:17" ht="46.5" customHeight="1">
      <c r="A59" s="47"/>
      <c r="B59" s="26" t="s">
        <v>77</v>
      </c>
      <c r="C59" s="22">
        <f t="shared" si="18"/>
        <v>400</v>
      </c>
      <c r="D59" s="22">
        <v>0</v>
      </c>
      <c r="E59" s="22">
        <v>0</v>
      </c>
      <c r="F59" s="22">
        <v>400</v>
      </c>
      <c r="G59" s="24">
        <v>0</v>
      </c>
      <c r="H59" s="23">
        <f t="shared" si="16"/>
        <v>2.25</v>
      </c>
      <c r="I59" s="22">
        <v>0</v>
      </c>
      <c r="J59" s="22">
        <v>0</v>
      </c>
      <c r="K59" s="22">
        <v>2.25</v>
      </c>
      <c r="L59" s="24">
        <v>0</v>
      </c>
      <c r="M59" s="25">
        <f t="shared" si="19"/>
        <v>2.25</v>
      </c>
      <c r="N59" s="22">
        <v>0</v>
      </c>
      <c r="O59" s="22">
        <v>0</v>
      </c>
      <c r="P59" s="22">
        <v>2.25</v>
      </c>
      <c r="Q59" s="22">
        <v>0</v>
      </c>
    </row>
    <row r="60" spans="1:17" ht="22.5" customHeight="1">
      <c r="A60" s="47"/>
      <c r="B60" s="26" t="s">
        <v>78</v>
      </c>
      <c r="C60" s="22">
        <f t="shared" ref="C60:C72" si="20">SUM(D60:G60)</f>
        <v>95</v>
      </c>
      <c r="D60" s="22">
        <v>0</v>
      </c>
      <c r="E60" s="22">
        <v>0</v>
      </c>
      <c r="F60" s="22">
        <v>95</v>
      </c>
      <c r="G60" s="24">
        <v>0</v>
      </c>
      <c r="H60" s="23">
        <f t="shared" si="16"/>
        <v>0</v>
      </c>
      <c r="I60" s="22">
        <v>0</v>
      </c>
      <c r="J60" s="22">
        <v>0</v>
      </c>
      <c r="K60" s="22">
        <v>0</v>
      </c>
      <c r="L60" s="24">
        <v>0</v>
      </c>
      <c r="M60" s="25">
        <f t="shared" ref="M60:M72" si="21">SUM(N60:Q60)</f>
        <v>0</v>
      </c>
      <c r="N60" s="22">
        <v>0</v>
      </c>
      <c r="O60" s="22">
        <v>0</v>
      </c>
      <c r="P60" s="22">
        <v>0</v>
      </c>
      <c r="Q60" s="22">
        <v>0</v>
      </c>
    </row>
    <row r="61" spans="1:17" ht="47.25" customHeight="1">
      <c r="A61" s="47"/>
      <c r="B61" s="26" t="s">
        <v>79</v>
      </c>
      <c r="C61" s="22">
        <f t="shared" si="20"/>
        <v>5</v>
      </c>
      <c r="D61" s="22">
        <v>0</v>
      </c>
      <c r="E61" s="22">
        <v>0</v>
      </c>
      <c r="F61" s="22">
        <v>5</v>
      </c>
      <c r="G61" s="24">
        <v>0</v>
      </c>
      <c r="H61" s="23">
        <f t="shared" si="16"/>
        <v>0</v>
      </c>
      <c r="I61" s="22">
        <v>0</v>
      </c>
      <c r="J61" s="22">
        <v>0</v>
      </c>
      <c r="K61" s="22">
        <v>0</v>
      </c>
      <c r="L61" s="24">
        <v>0</v>
      </c>
      <c r="M61" s="25">
        <f t="shared" si="21"/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ht="47.25" customHeight="1">
      <c r="A62" s="64">
        <v>7</v>
      </c>
      <c r="B62" s="8" t="s">
        <v>111</v>
      </c>
      <c r="C62" s="10">
        <f>SUM(D62:G62)</f>
        <v>260</v>
      </c>
      <c r="D62" s="10">
        <f>SUM(D63:D64)</f>
        <v>0</v>
      </c>
      <c r="E62" s="10">
        <f t="shared" ref="E62:G62" si="22">SUM(E63:E64)</f>
        <v>0</v>
      </c>
      <c r="F62" s="10">
        <f t="shared" si="22"/>
        <v>260</v>
      </c>
      <c r="G62" s="18">
        <f t="shared" si="22"/>
        <v>0</v>
      </c>
      <c r="H62" s="17">
        <f t="shared" si="16"/>
        <v>0</v>
      </c>
      <c r="I62" s="10">
        <f>SUM(I63:I64)</f>
        <v>0</v>
      </c>
      <c r="J62" s="10">
        <f t="shared" ref="J62:L62" si="23">SUM(J63:J64)</f>
        <v>0</v>
      </c>
      <c r="K62" s="10">
        <f t="shared" si="23"/>
        <v>0</v>
      </c>
      <c r="L62" s="18">
        <f t="shared" si="23"/>
        <v>0</v>
      </c>
      <c r="M62" s="14">
        <f t="shared" si="21"/>
        <v>0</v>
      </c>
      <c r="N62" s="10">
        <f>SUM(N63:N64)</f>
        <v>0</v>
      </c>
      <c r="O62" s="10">
        <f t="shared" ref="O62:Q62" si="24">SUM(O63:O64)</f>
        <v>0</v>
      </c>
      <c r="P62" s="10">
        <f t="shared" si="24"/>
        <v>0</v>
      </c>
      <c r="Q62" s="10">
        <f t="shared" si="24"/>
        <v>0</v>
      </c>
    </row>
    <row r="63" spans="1:17" ht="47.25" customHeight="1">
      <c r="A63" s="83"/>
      <c r="B63" s="29" t="s">
        <v>141</v>
      </c>
      <c r="C63" s="22">
        <f t="shared" si="20"/>
        <v>250</v>
      </c>
      <c r="D63" s="55">
        <v>0</v>
      </c>
      <c r="E63" s="55">
        <v>0</v>
      </c>
      <c r="F63" s="55">
        <v>250</v>
      </c>
      <c r="G63" s="56">
        <v>0</v>
      </c>
      <c r="H63" s="23">
        <f t="shared" si="16"/>
        <v>0</v>
      </c>
      <c r="I63" s="55">
        <v>0</v>
      </c>
      <c r="J63" s="55">
        <v>0</v>
      </c>
      <c r="K63" s="55">
        <v>0</v>
      </c>
      <c r="L63" s="56">
        <v>0</v>
      </c>
      <c r="M63" s="25">
        <f t="shared" si="21"/>
        <v>0</v>
      </c>
      <c r="N63" s="55">
        <v>0</v>
      </c>
      <c r="O63" s="55">
        <v>0</v>
      </c>
      <c r="P63" s="55">
        <v>0</v>
      </c>
      <c r="Q63" s="55">
        <v>0</v>
      </c>
    </row>
    <row r="64" spans="1:17" ht="56.25">
      <c r="A64" s="65"/>
      <c r="B64" s="9" t="s">
        <v>11</v>
      </c>
      <c r="C64" s="22">
        <f t="shared" si="20"/>
        <v>10</v>
      </c>
      <c r="D64" s="11">
        <v>0</v>
      </c>
      <c r="E64" s="11">
        <v>0</v>
      </c>
      <c r="F64" s="11">
        <v>10</v>
      </c>
      <c r="G64" s="20">
        <v>0</v>
      </c>
      <c r="H64" s="23">
        <f t="shared" si="16"/>
        <v>0</v>
      </c>
      <c r="I64" s="11">
        <v>0</v>
      </c>
      <c r="J64" s="11">
        <v>0</v>
      </c>
      <c r="K64" s="11">
        <v>0</v>
      </c>
      <c r="L64" s="20">
        <v>0</v>
      </c>
      <c r="M64" s="25">
        <f t="shared" si="21"/>
        <v>0</v>
      </c>
      <c r="N64" s="11">
        <v>0</v>
      </c>
      <c r="O64" s="11">
        <v>0</v>
      </c>
      <c r="P64" s="11">
        <v>0</v>
      </c>
      <c r="Q64" s="11">
        <v>0</v>
      </c>
    </row>
    <row r="65" spans="1:17" ht="42">
      <c r="A65" s="64">
        <v>8</v>
      </c>
      <c r="B65" s="6" t="s">
        <v>112</v>
      </c>
      <c r="C65" s="10">
        <f t="shared" si="20"/>
        <v>163518.31300000002</v>
      </c>
      <c r="D65" s="10">
        <f>SUM(D66:D70)</f>
        <v>78000</v>
      </c>
      <c r="E65" s="10">
        <f>SUM(E66:E70)</f>
        <v>74633.292000000001</v>
      </c>
      <c r="F65" s="10">
        <f>SUM(F66:F70)</f>
        <v>10885.021000000001</v>
      </c>
      <c r="G65" s="18">
        <f>SUM(G66:G70)</f>
        <v>0</v>
      </c>
      <c r="H65" s="17">
        <f t="shared" si="16"/>
        <v>8471.8860000000004</v>
      </c>
      <c r="I65" s="10">
        <f>SUM(I66:I70)</f>
        <v>0</v>
      </c>
      <c r="J65" s="10">
        <f>SUM(J66:J70)</f>
        <v>7686.357</v>
      </c>
      <c r="K65" s="10">
        <f>SUM(K66:K70)</f>
        <v>785.52899999999988</v>
      </c>
      <c r="L65" s="18">
        <f>SUM(L66:L70)</f>
        <v>0</v>
      </c>
      <c r="M65" s="14">
        <f t="shared" si="21"/>
        <v>8471.8860000000004</v>
      </c>
      <c r="N65" s="10">
        <f>SUM(N66:N70)</f>
        <v>0</v>
      </c>
      <c r="O65" s="10">
        <f>SUM(O66:O70)</f>
        <v>7686.357</v>
      </c>
      <c r="P65" s="10">
        <f>SUM(P66:P70)</f>
        <v>785.52899999999988</v>
      </c>
      <c r="Q65" s="10">
        <f>SUM(Q66:Q70)</f>
        <v>0</v>
      </c>
    </row>
    <row r="66" spans="1:17">
      <c r="A66" s="83"/>
      <c r="B66" s="26" t="s">
        <v>61</v>
      </c>
      <c r="C66" s="22">
        <f t="shared" si="20"/>
        <v>500</v>
      </c>
      <c r="D66" s="22">
        <v>0</v>
      </c>
      <c r="E66" s="22">
        <v>0</v>
      </c>
      <c r="F66" s="22">
        <v>500</v>
      </c>
      <c r="G66" s="24">
        <v>0</v>
      </c>
      <c r="H66" s="23">
        <f t="shared" si="16"/>
        <v>153.9</v>
      </c>
      <c r="I66" s="22">
        <v>0</v>
      </c>
      <c r="J66" s="22">
        <v>0</v>
      </c>
      <c r="K66" s="22">
        <v>153.9</v>
      </c>
      <c r="L66" s="24">
        <v>0</v>
      </c>
      <c r="M66" s="25">
        <f t="shared" si="21"/>
        <v>153.9</v>
      </c>
      <c r="N66" s="22">
        <v>0</v>
      </c>
      <c r="O66" s="22">
        <v>0</v>
      </c>
      <c r="P66" s="22">
        <v>153.9</v>
      </c>
      <c r="Q66" s="22">
        <v>0</v>
      </c>
    </row>
    <row r="67" spans="1:17" ht="22.5">
      <c r="A67" s="83"/>
      <c r="B67" s="26" t="s">
        <v>62</v>
      </c>
      <c r="C67" s="22">
        <f t="shared" si="20"/>
        <v>63082.947</v>
      </c>
      <c r="D67" s="22">
        <v>0</v>
      </c>
      <c r="E67" s="22">
        <v>57511.341</v>
      </c>
      <c r="F67" s="22">
        <f>2396.306+3175.3</f>
        <v>5571.6059999999998</v>
      </c>
      <c r="G67" s="24">
        <v>0</v>
      </c>
      <c r="H67" s="23">
        <f t="shared" si="16"/>
        <v>8173.6220000000003</v>
      </c>
      <c r="I67" s="22">
        <v>0</v>
      </c>
      <c r="J67" s="22">
        <v>7686.357</v>
      </c>
      <c r="K67" s="22">
        <f>320.265+167</f>
        <v>487.26499999999999</v>
      </c>
      <c r="L67" s="24">
        <v>0</v>
      </c>
      <c r="M67" s="25">
        <f t="shared" si="21"/>
        <v>8173.6220000000003</v>
      </c>
      <c r="N67" s="22">
        <v>0</v>
      </c>
      <c r="O67" s="22">
        <v>7686.357</v>
      </c>
      <c r="P67" s="22">
        <f>320.265+167</f>
        <v>487.26499999999999</v>
      </c>
      <c r="Q67" s="22">
        <v>0</v>
      </c>
    </row>
    <row r="68" spans="1:17">
      <c r="A68" s="83"/>
      <c r="B68" s="26" t="s">
        <v>63</v>
      </c>
      <c r="C68" s="22">
        <f t="shared" si="20"/>
        <v>80</v>
      </c>
      <c r="D68" s="81">
        <v>0</v>
      </c>
      <c r="E68" s="81">
        <v>0</v>
      </c>
      <c r="F68" s="81">
        <v>80</v>
      </c>
      <c r="G68" s="24">
        <v>0</v>
      </c>
      <c r="H68" s="23">
        <f t="shared" si="16"/>
        <v>37.799999999999997</v>
      </c>
      <c r="I68" s="22">
        <v>0</v>
      </c>
      <c r="J68" s="22">
        <v>0</v>
      </c>
      <c r="K68" s="22">
        <v>37.799999999999997</v>
      </c>
      <c r="L68" s="24">
        <v>0</v>
      </c>
      <c r="M68" s="25">
        <f t="shared" si="21"/>
        <v>37.799999999999997</v>
      </c>
      <c r="N68" s="22">
        <v>0</v>
      </c>
      <c r="O68" s="22">
        <v>0</v>
      </c>
      <c r="P68" s="22">
        <v>37.799999999999997</v>
      </c>
      <c r="Q68" s="22">
        <v>0</v>
      </c>
    </row>
    <row r="69" spans="1:17" ht="22.5">
      <c r="A69" s="83"/>
      <c r="B69" s="26" t="s">
        <v>166</v>
      </c>
      <c r="C69" s="22">
        <f t="shared" si="20"/>
        <v>99085.365999999995</v>
      </c>
      <c r="D69" s="11">
        <v>78000</v>
      </c>
      <c r="E69" s="11">
        <v>17121.951000000001</v>
      </c>
      <c r="F69" s="11">
        <v>3963.415</v>
      </c>
      <c r="G69" s="24">
        <v>0</v>
      </c>
      <c r="H69" s="23">
        <f t="shared" si="16"/>
        <v>0</v>
      </c>
      <c r="I69" s="22">
        <v>0</v>
      </c>
      <c r="J69" s="22">
        <v>0</v>
      </c>
      <c r="K69" s="22">
        <v>0</v>
      </c>
      <c r="L69" s="24">
        <v>0</v>
      </c>
      <c r="M69" s="25">
        <f t="shared" si="21"/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>
      <c r="A70" s="65"/>
      <c r="B70" s="26" t="s">
        <v>64</v>
      </c>
      <c r="C70" s="22">
        <f t="shared" si="20"/>
        <v>770</v>
      </c>
      <c r="D70" s="82">
        <v>0</v>
      </c>
      <c r="E70" s="82">
        <v>0</v>
      </c>
      <c r="F70" s="82">
        <v>770</v>
      </c>
      <c r="G70" s="24">
        <v>0</v>
      </c>
      <c r="H70" s="23">
        <f t="shared" si="16"/>
        <v>106.56399999999999</v>
      </c>
      <c r="I70" s="22">
        <v>0</v>
      </c>
      <c r="J70" s="22">
        <v>0</v>
      </c>
      <c r="K70" s="22">
        <v>106.56399999999999</v>
      </c>
      <c r="L70" s="24">
        <v>0</v>
      </c>
      <c r="M70" s="25">
        <f t="shared" si="21"/>
        <v>106.56399999999999</v>
      </c>
      <c r="N70" s="22">
        <v>0</v>
      </c>
      <c r="O70" s="22">
        <v>0</v>
      </c>
      <c r="P70" s="22">
        <v>106.56399999999999</v>
      </c>
      <c r="Q70" s="22">
        <v>0</v>
      </c>
    </row>
    <row r="71" spans="1:17" ht="35.25" customHeight="1">
      <c r="A71" s="53">
        <v>9</v>
      </c>
      <c r="B71" s="8" t="s">
        <v>113</v>
      </c>
      <c r="C71" s="10">
        <f t="shared" si="20"/>
        <v>425022.6</v>
      </c>
      <c r="D71" s="10">
        <f>D72+D78+D84+D92</f>
        <v>27296.699999999997</v>
      </c>
      <c r="E71" s="10">
        <f>E72+E78+E84+E92</f>
        <v>261203.30000000002</v>
      </c>
      <c r="F71" s="10">
        <f>F72+F78+F84+F92</f>
        <v>136522.6</v>
      </c>
      <c r="G71" s="18">
        <f>G72+G78+G84+G92</f>
        <v>0</v>
      </c>
      <c r="H71" s="17">
        <f t="shared" si="16"/>
        <v>95233.600000000006</v>
      </c>
      <c r="I71" s="10">
        <f>I72+I78+I84+I92</f>
        <v>6888.2</v>
      </c>
      <c r="J71" s="10">
        <f>J72+J78+J84+J92</f>
        <v>51998.399999999994</v>
      </c>
      <c r="K71" s="10">
        <f>K72+K78+K84+K92</f>
        <v>36347.000000000007</v>
      </c>
      <c r="L71" s="18">
        <f>L72+L78+L84+L92</f>
        <v>0</v>
      </c>
      <c r="M71" s="14">
        <f t="shared" si="21"/>
        <v>95233.600000000006</v>
      </c>
      <c r="N71" s="10">
        <f>N72+N78+N84+N92</f>
        <v>6888.2</v>
      </c>
      <c r="O71" s="10">
        <f>O72+O78+O84+O92</f>
        <v>51998.399999999994</v>
      </c>
      <c r="P71" s="10">
        <f>P72+P78+P84+P92</f>
        <v>36347.000000000007</v>
      </c>
      <c r="Q71" s="10">
        <f>Q72+Q78+Q84+Q92</f>
        <v>0</v>
      </c>
    </row>
    <row r="72" spans="1:17" ht="38.25" customHeight="1">
      <c r="A72" s="49"/>
      <c r="B72" s="21" t="s">
        <v>53</v>
      </c>
      <c r="C72" s="11">
        <f t="shared" si="20"/>
        <v>13485.5</v>
      </c>
      <c r="D72" s="11">
        <f>SUM(D73:D77)</f>
        <v>125.6</v>
      </c>
      <c r="E72" s="11">
        <f>SUM(E73:E77)</f>
        <v>6569.5</v>
      </c>
      <c r="F72" s="11">
        <f>SUM(F73:F77)</f>
        <v>6790.4</v>
      </c>
      <c r="G72" s="20">
        <f>SUM(G73:G77)</f>
        <v>0</v>
      </c>
      <c r="H72" s="19">
        <f t="shared" si="16"/>
        <v>3256.9999999999995</v>
      </c>
      <c r="I72" s="11">
        <f>SUM(I73:I77)</f>
        <v>0</v>
      </c>
      <c r="J72" s="11">
        <f>SUM(J73:J77)</f>
        <v>302.7</v>
      </c>
      <c r="K72" s="11">
        <f>SUM(K73:K77)</f>
        <v>2954.2999999999997</v>
      </c>
      <c r="L72" s="20">
        <f>SUM(L73:L77)</f>
        <v>0</v>
      </c>
      <c r="M72" s="15">
        <f t="shared" si="21"/>
        <v>3256.9999999999995</v>
      </c>
      <c r="N72" s="11">
        <f>SUM(N73:N77)</f>
        <v>0</v>
      </c>
      <c r="O72" s="11">
        <f>SUM(O73:O77)</f>
        <v>302.7</v>
      </c>
      <c r="P72" s="11">
        <f>SUM(P73:P77)</f>
        <v>2954.2999999999997</v>
      </c>
      <c r="Q72" s="11">
        <f>SUM(Q73:Q77)</f>
        <v>0</v>
      </c>
    </row>
    <row r="73" spans="1:17" ht="22.5">
      <c r="A73" s="49"/>
      <c r="B73" s="26" t="s">
        <v>54</v>
      </c>
      <c r="C73" s="22">
        <f t="shared" ref="C73:C77" si="25">SUM(D73:G73)</f>
        <v>1000</v>
      </c>
      <c r="D73" s="22">
        <v>0</v>
      </c>
      <c r="E73" s="22">
        <v>0</v>
      </c>
      <c r="F73" s="22">
        <v>1000</v>
      </c>
      <c r="G73" s="24">
        <v>0</v>
      </c>
      <c r="H73" s="23">
        <f t="shared" ref="H73:H77" si="26">SUM(I73:L73)</f>
        <v>1000</v>
      </c>
      <c r="I73" s="22">
        <v>0</v>
      </c>
      <c r="J73" s="22">
        <v>0</v>
      </c>
      <c r="K73" s="22">
        <v>1000</v>
      </c>
      <c r="L73" s="24">
        <v>0</v>
      </c>
      <c r="M73" s="25">
        <f t="shared" ref="M73:M77" si="27">SUM(N73:Q73)</f>
        <v>1000</v>
      </c>
      <c r="N73" s="22">
        <v>0</v>
      </c>
      <c r="O73" s="22">
        <v>0</v>
      </c>
      <c r="P73" s="22">
        <v>1000</v>
      </c>
      <c r="Q73" s="22">
        <v>0</v>
      </c>
    </row>
    <row r="74" spans="1:17" ht="22.5">
      <c r="A74" s="49"/>
      <c r="B74" s="26" t="s">
        <v>55</v>
      </c>
      <c r="C74" s="22">
        <f t="shared" si="25"/>
        <v>9750</v>
      </c>
      <c r="D74" s="22">
        <v>0</v>
      </c>
      <c r="E74" s="22">
        <v>4400</v>
      </c>
      <c r="F74" s="22">
        <v>5350</v>
      </c>
      <c r="G74" s="24">
        <v>0</v>
      </c>
      <c r="H74" s="23">
        <f t="shared" si="26"/>
        <v>1895.6</v>
      </c>
      <c r="I74" s="22">
        <v>0</v>
      </c>
      <c r="J74" s="22">
        <v>0</v>
      </c>
      <c r="K74" s="22">
        <v>1895.6</v>
      </c>
      <c r="L74" s="24">
        <v>0</v>
      </c>
      <c r="M74" s="25">
        <f t="shared" si="27"/>
        <v>1895.6</v>
      </c>
      <c r="N74" s="22">
        <v>0</v>
      </c>
      <c r="O74" s="22">
        <v>0</v>
      </c>
      <c r="P74" s="22">
        <v>1895.6</v>
      </c>
      <c r="Q74" s="22">
        <v>0</v>
      </c>
    </row>
    <row r="75" spans="1:17" ht="33.75">
      <c r="A75" s="49"/>
      <c r="B75" s="26" t="s">
        <v>56</v>
      </c>
      <c r="C75" s="22">
        <f t="shared" si="25"/>
        <v>2259.9</v>
      </c>
      <c r="D75" s="22">
        <v>0</v>
      </c>
      <c r="E75" s="22">
        <v>2169.5</v>
      </c>
      <c r="F75" s="22">
        <v>90.4</v>
      </c>
      <c r="G75" s="24">
        <v>0</v>
      </c>
      <c r="H75" s="23">
        <f t="shared" si="26"/>
        <v>315.3</v>
      </c>
      <c r="I75" s="22">
        <v>0</v>
      </c>
      <c r="J75" s="22">
        <v>302.7</v>
      </c>
      <c r="K75" s="22">
        <v>12.6</v>
      </c>
      <c r="L75" s="24">
        <v>0</v>
      </c>
      <c r="M75" s="25">
        <f t="shared" si="27"/>
        <v>315.3</v>
      </c>
      <c r="N75" s="22">
        <v>0</v>
      </c>
      <c r="O75" s="22">
        <v>302.7</v>
      </c>
      <c r="P75" s="22">
        <v>12.6</v>
      </c>
      <c r="Q75" s="22">
        <v>0</v>
      </c>
    </row>
    <row r="76" spans="1:17" ht="67.5">
      <c r="A76" s="49"/>
      <c r="B76" s="26" t="s">
        <v>167</v>
      </c>
      <c r="C76" s="22">
        <f t="shared" si="25"/>
        <v>125.6</v>
      </c>
      <c r="D76" s="22">
        <v>125.6</v>
      </c>
      <c r="E76" s="22">
        <v>0</v>
      </c>
      <c r="F76" s="22">
        <v>0</v>
      </c>
      <c r="G76" s="24">
        <v>0</v>
      </c>
      <c r="H76" s="23">
        <f t="shared" si="26"/>
        <v>0</v>
      </c>
      <c r="I76" s="22">
        <v>0</v>
      </c>
      <c r="J76" s="22">
        <v>0</v>
      </c>
      <c r="K76" s="22">
        <v>0</v>
      </c>
      <c r="L76" s="24">
        <v>0</v>
      </c>
      <c r="M76" s="25">
        <f t="shared" si="27"/>
        <v>0</v>
      </c>
      <c r="N76" s="22">
        <v>0</v>
      </c>
      <c r="O76" s="22">
        <v>0</v>
      </c>
      <c r="P76" s="22">
        <v>0</v>
      </c>
      <c r="Q76" s="22">
        <v>0</v>
      </c>
    </row>
    <row r="77" spans="1:17" ht="22.5">
      <c r="A77" s="49"/>
      <c r="B77" s="26" t="s">
        <v>57</v>
      </c>
      <c r="C77" s="22">
        <f t="shared" si="25"/>
        <v>350</v>
      </c>
      <c r="D77" s="22">
        <v>0</v>
      </c>
      <c r="E77" s="22">
        <v>0</v>
      </c>
      <c r="F77" s="22">
        <v>350</v>
      </c>
      <c r="G77" s="24">
        <v>0</v>
      </c>
      <c r="H77" s="23">
        <f t="shared" si="26"/>
        <v>46.1</v>
      </c>
      <c r="I77" s="22">
        <v>0</v>
      </c>
      <c r="J77" s="22">
        <v>0</v>
      </c>
      <c r="K77" s="22">
        <v>46.1</v>
      </c>
      <c r="L77" s="24">
        <v>0</v>
      </c>
      <c r="M77" s="25">
        <f t="shared" si="27"/>
        <v>46.1</v>
      </c>
      <c r="N77" s="22">
        <v>0</v>
      </c>
      <c r="O77" s="22">
        <v>0</v>
      </c>
      <c r="P77" s="22">
        <v>46.1</v>
      </c>
      <c r="Q77" s="22">
        <v>0</v>
      </c>
    </row>
    <row r="78" spans="1:17" ht="22.5">
      <c r="A78" s="49"/>
      <c r="B78" s="21" t="s">
        <v>48</v>
      </c>
      <c r="C78" s="22">
        <f t="shared" ref="C78:C84" si="28">SUM(D78:G78)</f>
        <v>2006.2</v>
      </c>
      <c r="D78" s="22">
        <f>SUM(D79:D83)</f>
        <v>0</v>
      </c>
      <c r="E78" s="22">
        <f>SUM(E79:E83)</f>
        <v>706.2</v>
      </c>
      <c r="F78" s="22">
        <f>SUM(F79:F83)</f>
        <v>1300</v>
      </c>
      <c r="G78" s="24">
        <f>SUM(G79:G83)</f>
        <v>0</v>
      </c>
      <c r="H78" s="23">
        <f t="shared" ref="H78:H84" si="29">SUM(I78:L78)</f>
        <v>22.5</v>
      </c>
      <c r="I78" s="22">
        <f>SUM(I79:I83)</f>
        <v>0</v>
      </c>
      <c r="J78" s="22">
        <f>SUM(J79:J83)</f>
        <v>0</v>
      </c>
      <c r="K78" s="22">
        <f>SUM(K79:K83)</f>
        <v>22.5</v>
      </c>
      <c r="L78" s="24">
        <f>SUM(L79:L83)</f>
        <v>0</v>
      </c>
      <c r="M78" s="25">
        <f t="shared" ref="M78:M84" si="30">SUM(N78:Q78)</f>
        <v>22.5</v>
      </c>
      <c r="N78" s="22">
        <f>SUM(N79:N83)</f>
        <v>0</v>
      </c>
      <c r="O78" s="22">
        <f>SUM(O79:O83)</f>
        <v>0</v>
      </c>
      <c r="P78" s="22">
        <f>SUM(P79:P83)</f>
        <v>22.5</v>
      </c>
      <c r="Q78" s="22">
        <f>SUM(Q79:Q83)</f>
        <v>0</v>
      </c>
    </row>
    <row r="79" spans="1:17" ht="23.25" customHeight="1">
      <c r="A79" s="49"/>
      <c r="B79" s="26" t="s">
        <v>49</v>
      </c>
      <c r="C79" s="22">
        <f t="shared" si="28"/>
        <v>100</v>
      </c>
      <c r="D79" s="22">
        <v>0</v>
      </c>
      <c r="E79" s="22">
        <v>0</v>
      </c>
      <c r="F79" s="22">
        <v>100</v>
      </c>
      <c r="G79" s="24">
        <v>0</v>
      </c>
      <c r="H79" s="23">
        <f t="shared" si="29"/>
        <v>22.5</v>
      </c>
      <c r="I79" s="22">
        <v>0</v>
      </c>
      <c r="J79" s="22">
        <v>0</v>
      </c>
      <c r="K79" s="22">
        <v>22.5</v>
      </c>
      <c r="L79" s="24">
        <v>0</v>
      </c>
      <c r="M79" s="25">
        <f t="shared" si="30"/>
        <v>22.5</v>
      </c>
      <c r="N79" s="22">
        <v>0</v>
      </c>
      <c r="O79" s="22">
        <v>0</v>
      </c>
      <c r="P79" s="22">
        <v>22.5</v>
      </c>
      <c r="Q79" s="22">
        <v>0</v>
      </c>
    </row>
    <row r="80" spans="1:17" ht="22.5">
      <c r="A80" s="49"/>
      <c r="B80" s="26" t="s">
        <v>50</v>
      </c>
      <c r="C80" s="22">
        <f t="shared" si="28"/>
        <v>660.3</v>
      </c>
      <c r="D80" s="22">
        <v>0</v>
      </c>
      <c r="E80" s="22">
        <v>0</v>
      </c>
      <c r="F80" s="22">
        <v>660.3</v>
      </c>
      <c r="G80" s="24">
        <v>0</v>
      </c>
      <c r="H80" s="23">
        <f t="shared" si="29"/>
        <v>0</v>
      </c>
      <c r="I80" s="22">
        <v>0</v>
      </c>
      <c r="J80" s="22">
        <v>0</v>
      </c>
      <c r="K80" s="22">
        <v>0</v>
      </c>
      <c r="L80" s="24">
        <v>0</v>
      </c>
      <c r="M80" s="25">
        <f t="shared" si="30"/>
        <v>0</v>
      </c>
      <c r="N80" s="22">
        <v>0</v>
      </c>
      <c r="O80" s="22">
        <v>0</v>
      </c>
      <c r="P80" s="22">
        <v>0</v>
      </c>
      <c r="Q80" s="22">
        <v>0</v>
      </c>
    </row>
    <row r="81" spans="1:17" ht="33.75">
      <c r="A81" s="49"/>
      <c r="B81" s="26" t="s">
        <v>51</v>
      </c>
      <c r="C81" s="22">
        <f t="shared" si="28"/>
        <v>400</v>
      </c>
      <c r="D81" s="22">
        <v>0</v>
      </c>
      <c r="E81" s="22">
        <v>0</v>
      </c>
      <c r="F81" s="22">
        <v>400</v>
      </c>
      <c r="G81" s="24">
        <v>0</v>
      </c>
      <c r="H81" s="23">
        <f t="shared" si="29"/>
        <v>0</v>
      </c>
      <c r="I81" s="22">
        <v>0</v>
      </c>
      <c r="J81" s="22">
        <v>0</v>
      </c>
      <c r="K81" s="22">
        <v>0</v>
      </c>
      <c r="L81" s="24">
        <v>0</v>
      </c>
      <c r="M81" s="25">
        <f t="shared" si="30"/>
        <v>0</v>
      </c>
      <c r="N81" s="22">
        <v>0</v>
      </c>
      <c r="O81" s="22">
        <v>0</v>
      </c>
      <c r="P81" s="22">
        <v>0</v>
      </c>
      <c r="Q81" s="22">
        <v>0</v>
      </c>
    </row>
    <row r="82" spans="1:17" ht="33.75">
      <c r="A82" s="49"/>
      <c r="B82" s="26" t="s">
        <v>114</v>
      </c>
      <c r="C82" s="22">
        <f t="shared" si="28"/>
        <v>100</v>
      </c>
      <c r="D82" s="22">
        <v>0</v>
      </c>
      <c r="E82" s="22">
        <v>0</v>
      </c>
      <c r="F82" s="22">
        <v>100</v>
      </c>
      <c r="G82" s="24">
        <v>0</v>
      </c>
      <c r="H82" s="23">
        <f t="shared" si="29"/>
        <v>0</v>
      </c>
      <c r="I82" s="22">
        <v>0</v>
      </c>
      <c r="J82" s="22">
        <v>0</v>
      </c>
      <c r="K82" s="22">
        <v>0</v>
      </c>
      <c r="L82" s="24">
        <v>0</v>
      </c>
      <c r="M82" s="25">
        <f t="shared" si="30"/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ht="45">
      <c r="A83" s="49"/>
      <c r="B83" s="26" t="s">
        <v>52</v>
      </c>
      <c r="C83" s="22">
        <f t="shared" si="28"/>
        <v>745.90000000000009</v>
      </c>
      <c r="D83" s="22">
        <v>0</v>
      </c>
      <c r="E83" s="22">
        <v>706.2</v>
      </c>
      <c r="F83" s="22">
        <v>39.700000000000003</v>
      </c>
      <c r="G83" s="24">
        <v>0</v>
      </c>
      <c r="H83" s="23">
        <f t="shared" si="29"/>
        <v>0</v>
      </c>
      <c r="I83" s="22">
        <v>0</v>
      </c>
      <c r="J83" s="22">
        <v>0</v>
      </c>
      <c r="K83" s="22">
        <v>0</v>
      </c>
      <c r="L83" s="24">
        <v>0</v>
      </c>
      <c r="M83" s="25">
        <f t="shared" si="30"/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ht="67.5">
      <c r="A84" s="49"/>
      <c r="B84" s="21" t="s">
        <v>115</v>
      </c>
      <c r="C84" s="22">
        <f t="shared" si="28"/>
        <v>409460.9</v>
      </c>
      <c r="D84" s="22">
        <f>SUM(D85:D91)</f>
        <v>27171.1</v>
      </c>
      <c r="E84" s="22">
        <f>SUM(E85:E91)</f>
        <v>253927.6</v>
      </c>
      <c r="F84" s="22">
        <f>SUM(F85:F91)</f>
        <v>128362.2</v>
      </c>
      <c r="G84" s="24">
        <f>SUM(G85:G91)</f>
        <v>0</v>
      </c>
      <c r="H84" s="23">
        <f t="shared" si="29"/>
        <v>91954.1</v>
      </c>
      <c r="I84" s="22">
        <f>SUM(I85:I91)</f>
        <v>6888.2</v>
      </c>
      <c r="J84" s="22">
        <f>SUM(J85:J91)</f>
        <v>51695.7</v>
      </c>
      <c r="K84" s="22">
        <f>SUM(K85:K91)</f>
        <v>33370.200000000004</v>
      </c>
      <c r="L84" s="24">
        <f>SUM(L85:L91)</f>
        <v>0</v>
      </c>
      <c r="M84" s="25">
        <f t="shared" si="30"/>
        <v>91954.1</v>
      </c>
      <c r="N84" s="22">
        <f>SUM(N85:N91)</f>
        <v>6888.2</v>
      </c>
      <c r="O84" s="22">
        <f>SUM(O85:O91)</f>
        <v>51695.7</v>
      </c>
      <c r="P84" s="22">
        <f>SUM(P85:P91)</f>
        <v>33370.200000000004</v>
      </c>
      <c r="Q84" s="22">
        <f>SUM(Q85:Q91)</f>
        <v>0</v>
      </c>
    </row>
    <row r="85" spans="1:17" ht="22.5">
      <c r="A85" s="49"/>
      <c r="B85" s="26" t="s">
        <v>42</v>
      </c>
      <c r="C85" s="22">
        <f t="shared" ref="C85:C91" si="31">SUM(D85:G85)</f>
        <v>368899</v>
      </c>
      <c r="D85" s="22">
        <v>16053.7</v>
      </c>
      <c r="E85" s="22">
        <v>228160.3</v>
      </c>
      <c r="F85" s="22">
        <v>124685</v>
      </c>
      <c r="G85" s="24">
        <v>0</v>
      </c>
      <c r="H85" s="23">
        <f t="shared" ref="H85:H91" si="32">SUM(I85:L85)</f>
        <v>82944.2</v>
      </c>
      <c r="I85" s="22">
        <v>3989.7</v>
      </c>
      <c r="J85" s="22">
        <v>46643.4</v>
      </c>
      <c r="K85" s="22">
        <v>32311.1</v>
      </c>
      <c r="L85" s="24">
        <v>0</v>
      </c>
      <c r="M85" s="25">
        <f t="shared" ref="M85:M91" si="33">SUM(N85:Q85)</f>
        <v>82944.2</v>
      </c>
      <c r="N85" s="22">
        <v>3989.7</v>
      </c>
      <c r="O85" s="22">
        <v>46643.4</v>
      </c>
      <c r="P85" s="22">
        <v>32311.1</v>
      </c>
      <c r="Q85" s="22">
        <v>0</v>
      </c>
    </row>
    <row r="86" spans="1:17" ht="22.5">
      <c r="A86" s="49"/>
      <c r="B86" s="26" t="s">
        <v>43</v>
      </c>
      <c r="C86" s="22">
        <f t="shared" si="31"/>
        <v>450</v>
      </c>
      <c r="D86" s="22">
        <v>0</v>
      </c>
      <c r="E86" s="22">
        <v>0</v>
      </c>
      <c r="F86" s="22">
        <v>450</v>
      </c>
      <c r="G86" s="24">
        <v>0</v>
      </c>
      <c r="H86" s="23">
        <f t="shared" si="32"/>
        <v>147.9</v>
      </c>
      <c r="I86" s="22">
        <v>0</v>
      </c>
      <c r="J86" s="22">
        <v>0</v>
      </c>
      <c r="K86" s="22">
        <v>147.9</v>
      </c>
      <c r="L86" s="24">
        <v>0</v>
      </c>
      <c r="M86" s="25">
        <f t="shared" si="33"/>
        <v>147.9</v>
      </c>
      <c r="N86" s="22">
        <v>0</v>
      </c>
      <c r="O86" s="22">
        <v>0</v>
      </c>
      <c r="P86" s="22">
        <v>147.9</v>
      </c>
      <c r="Q86" s="22">
        <v>0</v>
      </c>
    </row>
    <row r="87" spans="1:17">
      <c r="A87" s="49"/>
      <c r="B87" s="26" t="s">
        <v>44</v>
      </c>
      <c r="C87" s="22">
        <f t="shared" si="31"/>
        <v>3027.2</v>
      </c>
      <c r="D87" s="22">
        <v>0</v>
      </c>
      <c r="E87" s="22">
        <v>0</v>
      </c>
      <c r="F87" s="22">
        <v>3027.2</v>
      </c>
      <c r="G87" s="24">
        <v>0</v>
      </c>
      <c r="H87" s="23">
        <f t="shared" si="32"/>
        <v>796.3</v>
      </c>
      <c r="I87" s="22">
        <v>0</v>
      </c>
      <c r="J87" s="22">
        <v>0</v>
      </c>
      <c r="K87" s="22">
        <v>796.3</v>
      </c>
      <c r="L87" s="24">
        <v>0</v>
      </c>
      <c r="M87" s="25">
        <f t="shared" si="33"/>
        <v>796.3</v>
      </c>
      <c r="N87" s="22">
        <v>0</v>
      </c>
      <c r="O87" s="22">
        <v>0</v>
      </c>
      <c r="P87" s="22">
        <v>796.3</v>
      </c>
      <c r="Q87" s="22">
        <v>0</v>
      </c>
    </row>
    <row r="88" spans="1:17" ht="45">
      <c r="A88" s="49"/>
      <c r="B88" s="26" t="s">
        <v>139</v>
      </c>
      <c r="C88" s="22">
        <f t="shared" si="31"/>
        <v>200</v>
      </c>
      <c r="D88" s="22">
        <v>0</v>
      </c>
      <c r="E88" s="22">
        <v>0</v>
      </c>
      <c r="F88" s="22">
        <v>200</v>
      </c>
      <c r="G88" s="24">
        <v>0</v>
      </c>
      <c r="H88" s="23">
        <f t="shared" si="32"/>
        <v>114.9</v>
      </c>
      <c r="I88" s="22">
        <v>0</v>
      </c>
      <c r="J88" s="22">
        <v>0</v>
      </c>
      <c r="K88" s="22">
        <v>114.9</v>
      </c>
      <c r="L88" s="24">
        <v>0</v>
      </c>
      <c r="M88" s="25">
        <f t="shared" si="33"/>
        <v>114.9</v>
      </c>
      <c r="N88" s="22">
        <v>0</v>
      </c>
      <c r="O88" s="22">
        <v>0</v>
      </c>
      <c r="P88" s="22">
        <v>114.9</v>
      </c>
      <c r="Q88" s="22">
        <v>0</v>
      </c>
    </row>
    <row r="89" spans="1:17" ht="22.5">
      <c r="A89" s="49"/>
      <c r="B89" s="26" t="s">
        <v>45</v>
      </c>
      <c r="C89" s="22">
        <f t="shared" si="31"/>
        <v>14351.099999999999</v>
      </c>
      <c r="D89" s="22">
        <v>11117.4</v>
      </c>
      <c r="E89" s="22">
        <v>3233.7</v>
      </c>
      <c r="F89" s="22">
        <v>0</v>
      </c>
      <c r="G89" s="24">
        <v>0</v>
      </c>
      <c r="H89" s="23">
        <f t="shared" si="32"/>
        <v>3457.5</v>
      </c>
      <c r="I89" s="22">
        <v>2898.5</v>
      </c>
      <c r="J89" s="22">
        <v>559</v>
      </c>
      <c r="K89" s="22">
        <v>0</v>
      </c>
      <c r="L89" s="24">
        <v>0</v>
      </c>
      <c r="M89" s="25">
        <f t="shared" si="33"/>
        <v>3457.5</v>
      </c>
      <c r="N89" s="22">
        <v>2898.5</v>
      </c>
      <c r="O89" s="22">
        <v>559</v>
      </c>
      <c r="P89" s="22">
        <v>0</v>
      </c>
      <c r="Q89" s="22">
        <v>0</v>
      </c>
    </row>
    <row r="90" spans="1:17" ht="45">
      <c r="A90" s="49"/>
      <c r="B90" s="26" t="s">
        <v>46</v>
      </c>
      <c r="C90" s="22">
        <f t="shared" si="31"/>
        <v>1403.2</v>
      </c>
      <c r="D90" s="22">
        <v>0</v>
      </c>
      <c r="E90" s="22">
        <v>1403.2</v>
      </c>
      <c r="F90" s="22">
        <v>0</v>
      </c>
      <c r="G90" s="24">
        <v>0</v>
      </c>
      <c r="H90" s="23">
        <f t="shared" si="32"/>
        <v>268.7</v>
      </c>
      <c r="I90" s="22">
        <v>0</v>
      </c>
      <c r="J90" s="22">
        <v>268.7</v>
      </c>
      <c r="K90" s="22">
        <v>0</v>
      </c>
      <c r="L90" s="24">
        <v>0</v>
      </c>
      <c r="M90" s="25">
        <f t="shared" si="33"/>
        <v>268.7</v>
      </c>
      <c r="N90" s="22">
        <v>0</v>
      </c>
      <c r="O90" s="22">
        <v>268.7</v>
      </c>
      <c r="P90" s="22">
        <v>0</v>
      </c>
      <c r="Q90" s="22">
        <v>0</v>
      </c>
    </row>
    <row r="91" spans="1:17" ht="22.5">
      <c r="A91" s="49"/>
      <c r="B91" s="26" t="s">
        <v>47</v>
      </c>
      <c r="C91" s="22">
        <f t="shared" si="31"/>
        <v>21130.400000000001</v>
      </c>
      <c r="D91" s="22">
        <v>0</v>
      </c>
      <c r="E91" s="22">
        <v>21130.400000000001</v>
      </c>
      <c r="F91" s="22">
        <v>0</v>
      </c>
      <c r="G91" s="24">
        <v>0</v>
      </c>
      <c r="H91" s="23">
        <f t="shared" si="32"/>
        <v>4224.6000000000004</v>
      </c>
      <c r="I91" s="22">
        <v>0</v>
      </c>
      <c r="J91" s="22">
        <v>4224.6000000000004</v>
      </c>
      <c r="K91" s="22">
        <v>0</v>
      </c>
      <c r="L91" s="24">
        <v>0</v>
      </c>
      <c r="M91" s="25">
        <f t="shared" si="33"/>
        <v>4224.6000000000004</v>
      </c>
      <c r="N91" s="22">
        <v>0</v>
      </c>
      <c r="O91" s="22">
        <v>4224.6000000000004</v>
      </c>
      <c r="P91" s="22">
        <v>0</v>
      </c>
      <c r="Q91" s="22">
        <v>0</v>
      </c>
    </row>
    <row r="92" spans="1:17" ht="33.75">
      <c r="A92" s="49"/>
      <c r="B92" s="27" t="s">
        <v>58</v>
      </c>
      <c r="C92" s="22">
        <f>SUM(D92:G92)</f>
        <v>70</v>
      </c>
      <c r="D92" s="22">
        <f>SUM(D93:D94)</f>
        <v>0</v>
      </c>
      <c r="E92" s="22">
        <f>SUM(E93:E94)</f>
        <v>0</v>
      </c>
      <c r="F92" s="22">
        <f>SUM(F93:F94)</f>
        <v>70</v>
      </c>
      <c r="G92" s="24">
        <f>SUM(G93:G94)</f>
        <v>0</v>
      </c>
      <c r="H92" s="23">
        <f>SUM(I92:L92)</f>
        <v>0</v>
      </c>
      <c r="I92" s="22">
        <f>SUM(I93:I94)</f>
        <v>0</v>
      </c>
      <c r="J92" s="22">
        <f>SUM(J93:J94)</f>
        <v>0</v>
      </c>
      <c r="K92" s="22">
        <f>SUM(K93:K94)</f>
        <v>0</v>
      </c>
      <c r="L92" s="24">
        <f>SUM(L93:L94)</f>
        <v>0</v>
      </c>
      <c r="M92" s="25">
        <f>SUM(N92:Q92)</f>
        <v>0</v>
      </c>
      <c r="N92" s="22">
        <f>SUM(N93:N94)</f>
        <v>0</v>
      </c>
      <c r="O92" s="22">
        <f>SUM(O93:O94)</f>
        <v>0</v>
      </c>
      <c r="P92" s="22">
        <f>SUM(P93:P94)</f>
        <v>0</v>
      </c>
      <c r="Q92" s="22">
        <f>SUM(Q93:Q94)</f>
        <v>0</v>
      </c>
    </row>
    <row r="93" spans="1:17" ht="67.5">
      <c r="A93" s="49"/>
      <c r="B93" s="28" t="s">
        <v>59</v>
      </c>
      <c r="C93" s="22">
        <f>SUM(D93:G93)</f>
        <v>50</v>
      </c>
      <c r="D93" s="22">
        <v>0</v>
      </c>
      <c r="E93" s="22">
        <v>0</v>
      </c>
      <c r="F93" s="22">
        <v>50</v>
      </c>
      <c r="G93" s="24">
        <v>0</v>
      </c>
      <c r="H93" s="23">
        <f>SUM(I93:L93)</f>
        <v>0</v>
      </c>
      <c r="I93" s="22">
        <v>0</v>
      </c>
      <c r="J93" s="22">
        <v>0</v>
      </c>
      <c r="K93" s="22">
        <v>0</v>
      </c>
      <c r="L93" s="24">
        <v>0</v>
      </c>
      <c r="M93" s="25">
        <f>SUM(N93:Q93)</f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ht="45">
      <c r="A94" s="50"/>
      <c r="B94" s="28" t="s">
        <v>60</v>
      </c>
      <c r="C94" s="22">
        <f>SUM(D94:G94)</f>
        <v>20</v>
      </c>
      <c r="D94" s="22">
        <v>0</v>
      </c>
      <c r="E94" s="22">
        <v>0</v>
      </c>
      <c r="F94" s="22">
        <v>20</v>
      </c>
      <c r="G94" s="24">
        <v>0</v>
      </c>
      <c r="H94" s="23">
        <f>SUM(I94:L94)</f>
        <v>0</v>
      </c>
      <c r="I94" s="22">
        <v>0</v>
      </c>
      <c r="J94" s="22">
        <v>0</v>
      </c>
      <c r="K94" s="22">
        <v>0</v>
      </c>
      <c r="L94" s="24">
        <v>0</v>
      </c>
      <c r="M94" s="25">
        <f>SUM(N94:Q94)</f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33.75" customHeight="1">
      <c r="A95" s="53">
        <v>10</v>
      </c>
      <c r="B95" s="8" t="s">
        <v>116</v>
      </c>
      <c r="C95" s="10">
        <f>SUM(D95:G95)</f>
        <v>10608.8</v>
      </c>
      <c r="D95" s="10">
        <f>SUM(D96+D99+D103+D109+D107+D101)</f>
        <v>0</v>
      </c>
      <c r="E95" s="10">
        <f>SUM(E96+E99+E103+E109+E107+E101)</f>
        <v>8960.64</v>
      </c>
      <c r="F95" s="10">
        <f>SUM(F96+F99+F103+F109+F107+F101)</f>
        <v>1648.1600000000003</v>
      </c>
      <c r="G95" s="18">
        <f>SUM(G96+G99+G103+G109+G107+G101)</f>
        <v>0</v>
      </c>
      <c r="H95" s="17">
        <f>SUM(I95:L95)</f>
        <v>22.845199999999998</v>
      </c>
      <c r="I95" s="10">
        <f>I96+I99+I103+I109+I107+I101</f>
        <v>0</v>
      </c>
      <c r="J95" s="10">
        <f>J96+J99+J103+J109+J107+J101</f>
        <v>0</v>
      </c>
      <c r="K95" s="10">
        <f>K96+K99+K103+K109+K107+K101</f>
        <v>22.845199999999998</v>
      </c>
      <c r="L95" s="18">
        <f>L96+L99+L103+L109+L107+L101</f>
        <v>0</v>
      </c>
      <c r="M95" s="14">
        <f>SUM(N95:Q95)</f>
        <v>22.845199999999998</v>
      </c>
      <c r="N95" s="10">
        <f>N96+N99+N103+N109+N107+N101</f>
        <v>0</v>
      </c>
      <c r="O95" s="10">
        <f>O96+O99+O103+O109+O107+O101</f>
        <v>0</v>
      </c>
      <c r="P95" s="10">
        <f>P96+P99+P103+P109+P107+P101</f>
        <v>22.845199999999998</v>
      </c>
      <c r="Q95" s="10">
        <f>Q96+Q99+Q103+Q109+Q107+Q101</f>
        <v>0</v>
      </c>
    </row>
    <row r="96" spans="1:17" ht="47.25" customHeight="1">
      <c r="A96" s="49"/>
      <c r="B96" s="21" t="s">
        <v>38</v>
      </c>
      <c r="C96" s="22">
        <f t="shared" ref="C96:C124" si="34">SUM(D96:G96)</f>
        <v>110</v>
      </c>
      <c r="D96" s="22">
        <v>0</v>
      </c>
      <c r="E96" s="22">
        <v>0</v>
      </c>
      <c r="F96" s="22">
        <f>F97+F98</f>
        <v>110</v>
      </c>
      <c r="G96" s="24">
        <v>0</v>
      </c>
      <c r="H96" s="23">
        <f t="shared" ref="H96:H124" si="35">SUM(I96:L96)</f>
        <v>17.845199999999998</v>
      </c>
      <c r="I96" s="22">
        <f>SUM(I97:I98)</f>
        <v>0</v>
      </c>
      <c r="J96" s="22">
        <f>SUM(J97:J98)</f>
        <v>0</v>
      </c>
      <c r="K96" s="22">
        <f>SUM(K97:K98)</f>
        <v>17.845199999999998</v>
      </c>
      <c r="L96" s="24">
        <f>SUM(L97:L98)</f>
        <v>0</v>
      </c>
      <c r="M96" s="25">
        <f t="shared" ref="M96:M124" si="36">SUM(N96:Q96)</f>
        <v>17.845199999999998</v>
      </c>
      <c r="N96" s="25">
        <f>SUM(N97:N98)</f>
        <v>0</v>
      </c>
      <c r="O96" s="25">
        <f>SUM(O97:O98)</f>
        <v>0</v>
      </c>
      <c r="P96" s="25">
        <f>SUM(P97:P98)</f>
        <v>17.845199999999998</v>
      </c>
      <c r="Q96" s="25">
        <f>SUM(Q97:Q98)</f>
        <v>0</v>
      </c>
    </row>
    <row r="97" spans="1:17" ht="33.75">
      <c r="A97" s="49"/>
      <c r="B97" s="26" t="s">
        <v>39</v>
      </c>
      <c r="C97" s="22">
        <f t="shared" si="34"/>
        <v>90</v>
      </c>
      <c r="D97" s="22">
        <v>0</v>
      </c>
      <c r="E97" s="22">
        <v>0</v>
      </c>
      <c r="F97" s="22">
        <v>90</v>
      </c>
      <c r="G97" s="24">
        <v>0</v>
      </c>
      <c r="H97" s="23">
        <f t="shared" si="35"/>
        <v>12.795199999999999</v>
      </c>
      <c r="I97" s="22">
        <v>0</v>
      </c>
      <c r="J97" s="22">
        <v>0</v>
      </c>
      <c r="K97" s="22">
        <v>12.795199999999999</v>
      </c>
      <c r="L97" s="24">
        <v>0</v>
      </c>
      <c r="M97" s="25">
        <f t="shared" si="36"/>
        <v>12.795199999999999</v>
      </c>
      <c r="N97" s="22">
        <v>0</v>
      </c>
      <c r="O97" s="22">
        <v>0</v>
      </c>
      <c r="P97" s="22">
        <v>12.795199999999999</v>
      </c>
      <c r="Q97" s="22">
        <v>0</v>
      </c>
    </row>
    <row r="98" spans="1:17" ht="33.75">
      <c r="A98" s="49"/>
      <c r="B98" s="26" t="s">
        <v>40</v>
      </c>
      <c r="C98" s="22">
        <f t="shared" si="34"/>
        <v>20</v>
      </c>
      <c r="D98" s="22">
        <v>0</v>
      </c>
      <c r="E98" s="22">
        <v>0</v>
      </c>
      <c r="F98" s="22">
        <v>20</v>
      </c>
      <c r="G98" s="24">
        <v>0</v>
      </c>
      <c r="H98" s="23">
        <f t="shared" si="35"/>
        <v>5.05</v>
      </c>
      <c r="I98" s="22">
        <v>0</v>
      </c>
      <c r="J98" s="22">
        <v>0</v>
      </c>
      <c r="K98" s="22">
        <v>5.05</v>
      </c>
      <c r="L98" s="24">
        <v>0</v>
      </c>
      <c r="M98" s="25">
        <f t="shared" si="36"/>
        <v>5.05</v>
      </c>
      <c r="N98" s="22">
        <v>0</v>
      </c>
      <c r="O98" s="22">
        <v>0</v>
      </c>
      <c r="P98" s="22">
        <v>5.05</v>
      </c>
      <c r="Q98" s="22">
        <v>0</v>
      </c>
    </row>
    <row r="99" spans="1:17" ht="45">
      <c r="A99" s="49"/>
      <c r="B99" s="21" t="s">
        <v>117</v>
      </c>
      <c r="C99" s="22">
        <f t="shared" si="34"/>
        <v>300</v>
      </c>
      <c r="D99" s="22">
        <f>SUM(D100)</f>
        <v>0</v>
      </c>
      <c r="E99" s="22">
        <f>SUM(E100)</f>
        <v>0</v>
      </c>
      <c r="F99" s="22">
        <f>SUM(F100)</f>
        <v>300</v>
      </c>
      <c r="G99" s="24">
        <f>SUM(G100)</f>
        <v>0</v>
      </c>
      <c r="H99" s="23">
        <f t="shared" si="35"/>
        <v>0</v>
      </c>
      <c r="I99" s="22">
        <f>SUM(I100)</f>
        <v>0</v>
      </c>
      <c r="J99" s="22">
        <f>SUM(J100)</f>
        <v>0</v>
      </c>
      <c r="K99" s="22">
        <f>SUM(K100)</f>
        <v>0</v>
      </c>
      <c r="L99" s="24">
        <f>SUM(L100)</f>
        <v>0</v>
      </c>
      <c r="M99" s="25">
        <f t="shared" si="36"/>
        <v>0</v>
      </c>
      <c r="N99" s="22">
        <f>SUM(N100)</f>
        <v>0</v>
      </c>
      <c r="O99" s="22">
        <f>SUM(O100)</f>
        <v>0</v>
      </c>
      <c r="P99" s="22">
        <f>SUM(P100)</f>
        <v>0</v>
      </c>
      <c r="Q99" s="22">
        <f>SUM(Q100)</f>
        <v>0</v>
      </c>
    </row>
    <row r="100" spans="1:17" ht="22.5">
      <c r="A100" s="49"/>
      <c r="B100" s="26" t="s">
        <v>41</v>
      </c>
      <c r="C100" s="22">
        <f t="shared" si="34"/>
        <v>300</v>
      </c>
      <c r="D100" s="22">
        <v>0</v>
      </c>
      <c r="E100" s="22">
        <v>0</v>
      </c>
      <c r="F100" s="22">
        <v>300</v>
      </c>
      <c r="G100" s="24">
        <v>0</v>
      </c>
      <c r="H100" s="23">
        <f t="shared" si="35"/>
        <v>0</v>
      </c>
      <c r="I100" s="22">
        <v>0</v>
      </c>
      <c r="J100" s="22">
        <v>0</v>
      </c>
      <c r="K100" s="22">
        <v>0</v>
      </c>
      <c r="L100" s="24">
        <v>0</v>
      </c>
      <c r="M100" s="25">
        <f t="shared" si="36"/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ht="33.75">
      <c r="A101" s="49"/>
      <c r="B101" s="21" t="s">
        <v>94</v>
      </c>
      <c r="C101" s="22">
        <f t="shared" si="34"/>
        <v>140</v>
      </c>
      <c r="D101" s="22">
        <f>D102</f>
        <v>0</v>
      </c>
      <c r="E101" s="22">
        <f>E102</f>
        <v>0</v>
      </c>
      <c r="F101" s="22">
        <f>F102</f>
        <v>140</v>
      </c>
      <c r="G101" s="24">
        <f>G102</f>
        <v>0</v>
      </c>
      <c r="H101" s="23">
        <f t="shared" si="35"/>
        <v>0</v>
      </c>
      <c r="I101" s="22">
        <f>I102</f>
        <v>0</v>
      </c>
      <c r="J101" s="22">
        <f>J102</f>
        <v>0</v>
      </c>
      <c r="K101" s="22">
        <f>K102</f>
        <v>0</v>
      </c>
      <c r="L101" s="24">
        <f>L102</f>
        <v>0</v>
      </c>
      <c r="M101" s="25">
        <f t="shared" si="36"/>
        <v>0</v>
      </c>
      <c r="N101" s="25">
        <f>N102</f>
        <v>0</v>
      </c>
      <c r="O101" s="25">
        <f>O102</f>
        <v>0</v>
      </c>
      <c r="P101" s="25">
        <f>P102</f>
        <v>0</v>
      </c>
      <c r="Q101" s="25">
        <f>Q102</f>
        <v>0</v>
      </c>
    </row>
    <row r="102" spans="1:17" ht="24.75" customHeight="1">
      <c r="A102" s="49"/>
      <c r="B102" s="26" t="s">
        <v>95</v>
      </c>
      <c r="C102" s="22">
        <f t="shared" si="34"/>
        <v>140</v>
      </c>
      <c r="D102" s="22">
        <v>0</v>
      </c>
      <c r="E102" s="22">
        <v>0</v>
      </c>
      <c r="F102" s="22">
        <v>140</v>
      </c>
      <c r="G102" s="24">
        <v>0</v>
      </c>
      <c r="H102" s="23">
        <f t="shared" si="35"/>
        <v>0</v>
      </c>
      <c r="I102" s="22">
        <v>0</v>
      </c>
      <c r="J102" s="22">
        <v>0</v>
      </c>
      <c r="K102" s="22">
        <v>0</v>
      </c>
      <c r="L102" s="24">
        <v>0</v>
      </c>
      <c r="M102" s="25">
        <f t="shared" si="36"/>
        <v>0</v>
      </c>
      <c r="N102" s="25">
        <v>0</v>
      </c>
      <c r="O102" s="25">
        <v>0</v>
      </c>
      <c r="P102" s="25">
        <v>0</v>
      </c>
      <c r="Q102" s="25">
        <v>0</v>
      </c>
    </row>
    <row r="103" spans="1:17" ht="45">
      <c r="A103" s="49"/>
      <c r="B103" s="21" t="s">
        <v>118</v>
      </c>
      <c r="C103" s="22">
        <f t="shared" si="34"/>
        <v>20</v>
      </c>
      <c r="D103" s="22">
        <f>SUM(D104:D106)</f>
        <v>0</v>
      </c>
      <c r="E103" s="22">
        <f>SUM(E104:E106)</f>
        <v>0</v>
      </c>
      <c r="F103" s="22">
        <f>SUM(F104:F106)</f>
        <v>20</v>
      </c>
      <c r="G103" s="24">
        <f>SUM(G104:G106)</f>
        <v>0</v>
      </c>
      <c r="H103" s="23">
        <f t="shared" si="35"/>
        <v>5</v>
      </c>
      <c r="I103" s="22">
        <f>SUM(I104:I106)</f>
        <v>0</v>
      </c>
      <c r="J103" s="22">
        <f>SUM(J104:J106)</f>
        <v>0</v>
      </c>
      <c r="K103" s="22">
        <f>SUM(K104:K106)</f>
        <v>5</v>
      </c>
      <c r="L103" s="24">
        <f>SUM(L104:L106)</f>
        <v>0</v>
      </c>
      <c r="M103" s="25">
        <f t="shared" si="36"/>
        <v>5</v>
      </c>
      <c r="N103" s="25">
        <f>SUM(N104:N106)</f>
        <v>0</v>
      </c>
      <c r="O103" s="25">
        <f>SUM(O104:O106)</f>
        <v>0</v>
      </c>
      <c r="P103" s="25">
        <f>SUM(P104:P106)</f>
        <v>5</v>
      </c>
      <c r="Q103" s="25">
        <f>SUM(Q104:Q106)</f>
        <v>0</v>
      </c>
    </row>
    <row r="104" spans="1:17" ht="56.25">
      <c r="A104" s="49"/>
      <c r="B104" s="26" t="s">
        <v>119</v>
      </c>
      <c r="C104" s="22">
        <f t="shared" si="34"/>
        <v>10</v>
      </c>
      <c r="D104" s="22">
        <v>0</v>
      </c>
      <c r="E104" s="22">
        <v>0</v>
      </c>
      <c r="F104" s="22">
        <v>10</v>
      </c>
      <c r="G104" s="24">
        <v>0</v>
      </c>
      <c r="H104" s="23">
        <f t="shared" si="35"/>
        <v>5</v>
      </c>
      <c r="I104" s="22">
        <v>0</v>
      </c>
      <c r="J104" s="22">
        <v>0</v>
      </c>
      <c r="K104" s="22">
        <v>5</v>
      </c>
      <c r="L104" s="24">
        <v>0</v>
      </c>
      <c r="M104" s="25">
        <f t="shared" si="36"/>
        <v>5</v>
      </c>
      <c r="N104" s="22">
        <v>0</v>
      </c>
      <c r="O104" s="22">
        <v>0</v>
      </c>
      <c r="P104" s="22">
        <v>5</v>
      </c>
      <c r="Q104" s="22">
        <v>0</v>
      </c>
    </row>
    <row r="105" spans="1:17" ht="56.25">
      <c r="A105" s="49"/>
      <c r="B105" s="26" t="s">
        <v>120</v>
      </c>
      <c r="C105" s="22">
        <f t="shared" si="34"/>
        <v>5</v>
      </c>
      <c r="D105" s="22">
        <v>0</v>
      </c>
      <c r="E105" s="22">
        <v>0</v>
      </c>
      <c r="F105" s="22">
        <v>5</v>
      </c>
      <c r="G105" s="24">
        <v>0</v>
      </c>
      <c r="H105" s="23">
        <f t="shared" si="35"/>
        <v>0</v>
      </c>
      <c r="I105" s="22">
        <v>0</v>
      </c>
      <c r="J105" s="22">
        <v>0</v>
      </c>
      <c r="K105" s="22">
        <v>0</v>
      </c>
      <c r="L105" s="24">
        <v>0</v>
      </c>
      <c r="M105" s="25">
        <f t="shared" si="36"/>
        <v>0</v>
      </c>
      <c r="N105" s="22">
        <v>0</v>
      </c>
      <c r="O105" s="22">
        <v>0</v>
      </c>
      <c r="P105" s="22">
        <v>0</v>
      </c>
      <c r="Q105" s="22">
        <v>0</v>
      </c>
    </row>
    <row r="106" spans="1:17" ht="57" customHeight="1">
      <c r="A106" s="49"/>
      <c r="B106" s="26" t="s">
        <v>121</v>
      </c>
      <c r="C106" s="22">
        <f t="shared" si="34"/>
        <v>5</v>
      </c>
      <c r="D106" s="22">
        <v>0</v>
      </c>
      <c r="E106" s="22">
        <v>0</v>
      </c>
      <c r="F106" s="22">
        <v>5</v>
      </c>
      <c r="G106" s="24">
        <v>0</v>
      </c>
      <c r="H106" s="23">
        <f t="shared" si="35"/>
        <v>0</v>
      </c>
      <c r="I106" s="22">
        <v>0</v>
      </c>
      <c r="J106" s="22">
        <v>0</v>
      </c>
      <c r="K106" s="22">
        <v>0</v>
      </c>
      <c r="L106" s="24">
        <v>0</v>
      </c>
      <c r="M106" s="25">
        <f t="shared" si="36"/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5.25" customHeight="1">
      <c r="A107" s="47"/>
      <c r="B107" s="21" t="s">
        <v>96</v>
      </c>
      <c r="C107" s="22">
        <f t="shared" si="34"/>
        <v>9334</v>
      </c>
      <c r="D107" s="22">
        <f>D108</f>
        <v>0</v>
      </c>
      <c r="E107" s="22">
        <f>E108</f>
        <v>8960.64</v>
      </c>
      <c r="F107" s="22">
        <f>F108</f>
        <v>373.36</v>
      </c>
      <c r="G107" s="24">
        <f>G108</f>
        <v>0</v>
      </c>
      <c r="H107" s="23">
        <f t="shared" si="35"/>
        <v>0</v>
      </c>
      <c r="I107" s="22">
        <f>I108</f>
        <v>0</v>
      </c>
      <c r="J107" s="22">
        <f>J108</f>
        <v>0</v>
      </c>
      <c r="K107" s="22">
        <f>K108</f>
        <v>0</v>
      </c>
      <c r="L107" s="24">
        <f>L108</f>
        <v>0</v>
      </c>
      <c r="M107" s="25">
        <f t="shared" si="36"/>
        <v>0</v>
      </c>
      <c r="N107" s="22">
        <f>N108</f>
        <v>0</v>
      </c>
      <c r="O107" s="22">
        <f>O108</f>
        <v>0</v>
      </c>
      <c r="P107" s="22">
        <f>P108</f>
        <v>0</v>
      </c>
      <c r="Q107" s="22">
        <f>Q108</f>
        <v>0</v>
      </c>
    </row>
    <row r="108" spans="1:17" ht="36" customHeight="1">
      <c r="A108" s="47"/>
      <c r="B108" s="26" t="s">
        <v>97</v>
      </c>
      <c r="C108" s="22">
        <f t="shared" si="34"/>
        <v>9334</v>
      </c>
      <c r="D108" s="22">
        <v>0</v>
      </c>
      <c r="E108" s="22">
        <v>8960.64</v>
      </c>
      <c r="F108" s="22">
        <v>373.36</v>
      </c>
      <c r="G108" s="24">
        <v>0</v>
      </c>
      <c r="H108" s="23">
        <f t="shared" si="35"/>
        <v>0</v>
      </c>
      <c r="I108" s="22">
        <v>0</v>
      </c>
      <c r="J108" s="22">
        <v>0</v>
      </c>
      <c r="K108" s="22">
        <v>0</v>
      </c>
      <c r="L108" s="24">
        <v>0</v>
      </c>
      <c r="M108" s="25">
        <f t="shared" si="36"/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36" customHeight="1">
      <c r="A109" s="47"/>
      <c r="B109" s="21" t="s">
        <v>127</v>
      </c>
      <c r="C109" s="22">
        <f t="shared" si="34"/>
        <v>704.80000000000007</v>
      </c>
      <c r="D109" s="22">
        <f>SUM(D110:D124)</f>
        <v>0</v>
      </c>
      <c r="E109" s="22">
        <f>SUM(E110:E124)</f>
        <v>0</v>
      </c>
      <c r="F109" s="22">
        <f>SUM(F110:F124)</f>
        <v>704.80000000000007</v>
      </c>
      <c r="G109" s="24">
        <f>SUM(G110:G124)</f>
        <v>0</v>
      </c>
      <c r="H109" s="23">
        <f t="shared" si="35"/>
        <v>0</v>
      </c>
      <c r="I109" s="22">
        <f>SUM(I110:I124)</f>
        <v>0</v>
      </c>
      <c r="J109" s="22">
        <f>SUM(J110:J124)</f>
        <v>0</v>
      </c>
      <c r="K109" s="22">
        <f>SUM(K110:K124)</f>
        <v>0</v>
      </c>
      <c r="L109" s="24">
        <f>SUM(L110:L124)</f>
        <v>0</v>
      </c>
      <c r="M109" s="25">
        <f t="shared" si="36"/>
        <v>0</v>
      </c>
      <c r="N109" s="22">
        <f>SUM(N110:N124)</f>
        <v>0</v>
      </c>
      <c r="O109" s="22">
        <f>SUM(O110:O124)</f>
        <v>0</v>
      </c>
      <c r="P109" s="22">
        <f>SUM(P110:P124)</f>
        <v>0</v>
      </c>
      <c r="Q109" s="22">
        <f>SUM(Q110:Q124)</f>
        <v>0</v>
      </c>
    </row>
    <row r="110" spans="1:17" ht="23.25" customHeight="1">
      <c r="A110" s="47"/>
      <c r="B110" s="26" t="s">
        <v>148</v>
      </c>
      <c r="C110" s="22">
        <f t="shared" si="34"/>
        <v>84.1</v>
      </c>
      <c r="D110" s="22">
        <v>0</v>
      </c>
      <c r="E110" s="22">
        <v>0</v>
      </c>
      <c r="F110" s="22">
        <v>84.1</v>
      </c>
      <c r="G110" s="24">
        <v>0</v>
      </c>
      <c r="H110" s="23">
        <f t="shared" si="35"/>
        <v>0</v>
      </c>
      <c r="I110" s="22">
        <v>0</v>
      </c>
      <c r="J110" s="22">
        <v>0</v>
      </c>
      <c r="K110" s="22">
        <v>0</v>
      </c>
      <c r="L110" s="24">
        <v>0</v>
      </c>
      <c r="M110" s="25">
        <f t="shared" si="36"/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.75" customHeight="1">
      <c r="A111" s="47"/>
      <c r="B111" s="26" t="s">
        <v>149</v>
      </c>
      <c r="C111" s="22">
        <f t="shared" si="34"/>
        <v>45.9</v>
      </c>
      <c r="D111" s="22">
        <v>0</v>
      </c>
      <c r="E111" s="22">
        <v>0</v>
      </c>
      <c r="F111" s="22">
        <v>45.9</v>
      </c>
      <c r="G111" s="24">
        <v>0</v>
      </c>
      <c r="H111" s="23">
        <f t="shared" si="35"/>
        <v>0</v>
      </c>
      <c r="I111" s="22">
        <v>0</v>
      </c>
      <c r="J111" s="22">
        <v>0</v>
      </c>
      <c r="K111" s="22">
        <v>0</v>
      </c>
      <c r="L111" s="24">
        <v>0</v>
      </c>
      <c r="M111" s="25">
        <f>SUM(O111:Q111)</f>
        <v>0</v>
      </c>
      <c r="N111" s="46">
        <v>0</v>
      </c>
      <c r="O111" s="22">
        <v>0</v>
      </c>
      <c r="P111" s="22">
        <v>0</v>
      </c>
      <c r="Q111" s="22">
        <v>0</v>
      </c>
    </row>
    <row r="112" spans="1:17" ht="25.5" customHeight="1">
      <c r="A112" s="47"/>
      <c r="B112" s="26" t="s">
        <v>150</v>
      </c>
      <c r="C112" s="22">
        <f t="shared" si="34"/>
        <v>60.4</v>
      </c>
      <c r="D112" s="22">
        <v>0</v>
      </c>
      <c r="E112" s="22">
        <v>0</v>
      </c>
      <c r="F112" s="22">
        <v>60.4</v>
      </c>
      <c r="G112" s="24">
        <v>0</v>
      </c>
      <c r="H112" s="23">
        <f t="shared" si="35"/>
        <v>0</v>
      </c>
      <c r="I112" s="22">
        <v>0</v>
      </c>
      <c r="J112" s="22">
        <v>0</v>
      </c>
      <c r="K112" s="22">
        <v>0</v>
      </c>
      <c r="L112" s="24">
        <v>0</v>
      </c>
      <c r="M112" s="25">
        <f t="shared" si="36"/>
        <v>0</v>
      </c>
      <c r="N112" s="22">
        <v>0</v>
      </c>
      <c r="O112" s="22">
        <v>0</v>
      </c>
      <c r="P112" s="22">
        <v>0</v>
      </c>
      <c r="Q112" s="22">
        <v>0</v>
      </c>
    </row>
    <row r="113" spans="1:17" ht="36" customHeight="1">
      <c r="A113" s="47"/>
      <c r="B113" s="26" t="s">
        <v>151</v>
      </c>
      <c r="C113" s="22">
        <f t="shared" si="34"/>
        <v>39.6</v>
      </c>
      <c r="D113" s="22">
        <v>0</v>
      </c>
      <c r="E113" s="22">
        <v>0</v>
      </c>
      <c r="F113" s="22">
        <v>39.6</v>
      </c>
      <c r="G113" s="24">
        <v>0</v>
      </c>
      <c r="H113" s="23">
        <f t="shared" si="35"/>
        <v>0</v>
      </c>
      <c r="I113" s="22">
        <v>0</v>
      </c>
      <c r="J113" s="22">
        <v>0</v>
      </c>
      <c r="K113" s="22">
        <v>0</v>
      </c>
      <c r="L113" s="24">
        <v>0</v>
      </c>
      <c r="M113" s="25">
        <f t="shared" si="36"/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5.5" customHeight="1">
      <c r="A114" s="47"/>
      <c r="B114" s="26" t="s">
        <v>152</v>
      </c>
      <c r="C114" s="22">
        <f t="shared" si="34"/>
        <v>63.2</v>
      </c>
      <c r="D114" s="22">
        <v>0</v>
      </c>
      <c r="E114" s="22">
        <v>0</v>
      </c>
      <c r="F114" s="22">
        <v>63.2</v>
      </c>
      <c r="G114" s="24">
        <v>0</v>
      </c>
      <c r="H114" s="23">
        <f t="shared" si="35"/>
        <v>0</v>
      </c>
      <c r="I114" s="22">
        <v>0</v>
      </c>
      <c r="J114" s="22">
        <v>0</v>
      </c>
      <c r="K114" s="22">
        <v>0</v>
      </c>
      <c r="L114" s="24">
        <v>0</v>
      </c>
      <c r="M114" s="25">
        <f t="shared" si="36"/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33" customHeight="1">
      <c r="A115" s="47"/>
      <c r="B115" s="26" t="s">
        <v>153</v>
      </c>
      <c r="C115" s="22">
        <f t="shared" si="34"/>
        <v>40</v>
      </c>
      <c r="D115" s="22">
        <v>0</v>
      </c>
      <c r="E115" s="22">
        <v>0</v>
      </c>
      <c r="F115" s="22">
        <v>40</v>
      </c>
      <c r="G115" s="24">
        <v>0</v>
      </c>
      <c r="H115" s="23">
        <f t="shared" si="35"/>
        <v>0</v>
      </c>
      <c r="I115" s="22">
        <v>0</v>
      </c>
      <c r="J115" s="22">
        <v>0</v>
      </c>
      <c r="K115" s="22">
        <v>0</v>
      </c>
      <c r="L115" s="24">
        <v>0</v>
      </c>
      <c r="M115" s="25">
        <f t="shared" si="36"/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36" customHeight="1">
      <c r="A116" s="47"/>
      <c r="B116" s="26" t="s">
        <v>154</v>
      </c>
      <c r="C116" s="22">
        <f t="shared" si="34"/>
        <v>38</v>
      </c>
      <c r="D116" s="22">
        <v>0</v>
      </c>
      <c r="E116" s="22">
        <v>0</v>
      </c>
      <c r="F116" s="22">
        <v>38</v>
      </c>
      <c r="G116" s="24">
        <v>0</v>
      </c>
      <c r="H116" s="23">
        <f>SUM(J116:L116)</f>
        <v>0</v>
      </c>
      <c r="I116" s="46">
        <v>0</v>
      </c>
      <c r="J116" s="22">
        <v>0</v>
      </c>
      <c r="K116" s="22">
        <v>0</v>
      </c>
      <c r="L116" s="24">
        <v>0</v>
      </c>
      <c r="M116" s="25">
        <f t="shared" si="36"/>
        <v>0</v>
      </c>
      <c r="N116" s="22">
        <v>0</v>
      </c>
      <c r="O116" s="22">
        <v>0</v>
      </c>
      <c r="P116" s="22">
        <v>0</v>
      </c>
      <c r="Q116" s="22">
        <v>0</v>
      </c>
    </row>
    <row r="117" spans="1:17" ht="25.5" customHeight="1">
      <c r="A117" s="47"/>
      <c r="B117" s="26" t="s">
        <v>155</v>
      </c>
      <c r="C117" s="22">
        <f t="shared" si="34"/>
        <v>43.1</v>
      </c>
      <c r="D117" s="22">
        <v>0</v>
      </c>
      <c r="E117" s="22">
        <v>0</v>
      </c>
      <c r="F117" s="22">
        <v>43.1</v>
      </c>
      <c r="G117" s="24">
        <v>0</v>
      </c>
      <c r="H117" s="23">
        <f t="shared" si="35"/>
        <v>0</v>
      </c>
      <c r="I117" s="22">
        <v>0</v>
      </c>
      <c r="J117" s="22">
        <v>0</v>
      </c>
      <c r="K117" s="22">
        <v>0</v>
      </c>
      <c r="L117" s="24">
        <v>0</v>
      </c>
      <c r="M117" s="25">
        <f t="shared" si="36"/>
        <v>0</v>
      </c>
      <c r="N117" s="22">
        <v>0</v>
      </c>
      <c r="O117" s="22">
        <v>0</v>
      </c>
      <c r="P117" s="22">
        <v>0</v>
      </c>
      <c r="Q117" s="22">
        <v>0</v>
      </c>
    </row>
    <row r="118" spans="1:17" ht="36" customHeight="1">
      <c r="A118" s="47"/>
      <c r="B118" s="26" t="s">
        <v>156</v>
      </c>
      <c r="C118" s="22">
        <f t="shared" si="34"/>
        <v>42.1</v>
      </c>
      <c r="D118" s="22">
        <v>0</v>
      </c>
      <c r="E118" s="22">
        <v>0</v>
      </c>
      <c r="F118" s="22">
        <v>42.1</v>
      </c>
      <c r="G118" s="24">
        <v>0</v>
      </c>
      <c r="H118" s="23">
        <f t="shared" si="35"/>
        <v>0</v>
      </c>
      <c r="I118" s="22">
        <v>0</v>
      </c>
      <c r="J118" s="22">
        <v>0</v>
      </c>
      <c r="K118" s="22">
        <v>0</v>
      </c>
      <c r="L118" s="24">
        <v>0</v>
      </c>
      <c r="M118" s="25">
        <f t="shared" si="36"/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ht="36" customHeight="1">
      <c r="A119" s="47"/>
      <c r="B119" s="26" t="s">
        <v>157</v>
      </c>
      <c r="C119" s="22">
        <f t="shared" si="34"/>
        <v>45.4</v>
      </c>
      <c r="D119" s="22"/>
      <c r="E119" s="22">
        <v>0</v>
      </c>
      <c r="F119" s="22">
        <v>45.4</v>
      </c>
      <c r="G119" s="24"/>
      <c r="H119" s="23">
        <f t="shared" si="35"/>
        <v>0</v>
      </c>
      <c r="I119" s="22"/>
      <c r="J119" s="22">
        <v>0</v>
      </c>
      <c r="K119" s="22">
        <v>0</v>
      </c>
      <c r="L119" s="24">
        <v>0</v>
      </c>
      <c r="M119" s="25">
        <f t="shared" si="36"/>
        <v>0</v>
      </c>
      <c r="N119" s="22"/>
      <c r="O119" s="22">
        <v>0</v>
      </c>
      <c r="P119" s="22">
        <v>0</v>
      </c>
      <c r="Q119" s="22">
        <v>0</v>
      </c>
    </row>
    <row r="120" spans="1:17" ht="36" customHeight="1">
      <c r="A120" s="47"/>
      <c r="B120" s="26" t="s">
        <v>158</v>
      </c>
      <c r="C120" s="22">
        <f t="shared" si="34"/>
        <v>39.700000000000003</v>
      </c>
      <c r="D120" s="22"/>
      <c r="E120" s="22">
        <v>0</v>
      </c>
      <c r="F120" s="22">
        <v>39.700000000000003</v>
      </c>
      <c r="G120" s="24"/>
      <c r="H120" s="23">
        <f t="shared" si="35"/>
        <v>0</v>
      </c>
      <c r="I120" s="22"/>
      <c r="J120" s="22">
        <v>0</v>
      </c>
      <c r="K120" s="22">
        <v>0</v>
      </c>
      <c r="L120" s="24">
        <v>0</v>
      </c>
      <c r="M120" s="25">
        <f t="shared" si="36"/>
        <v>0</v>
      </c>
      <c r="N120" s="22"/>
      <c r="O120" s="22">
        <v>0</v>
      </c>
      <c r="P120" s="22">
        <v>0</v>
      </c>
      <c r="Q120" s="22">
        <v>0</v>
      </c>
    </row>
    <row r="121" spans="1:17" ht="36" customHeight="1">
      <c r="A121" s="47"/>
      <c r="B121" s="26" t="s">
        <v>159</v>
      </c>
      <c r="C121" s="22">
        <f t="shared" si="34"/>
        <v>40.5</v>
      </c>
      <c r="D121" s="22"/>
      <c r="E121" s="22">
        <v>0</v>
      </c>
      <c r="F121" s="22">
        <v>40.5</v>
      </c>
      <c r="G121" s="24"/>
      <c r="H121" s="23">
        <f t="shared" si="35"/>
        <v>0</v>
      </c>
      <c r="I121" s="22"/>
      <c r="J121" s="22">
        <v>0</v>
      </c>
      <c r="K121" s="22">
        <v>0</v>
      </c>
      <c r="L121" s="24">
        <v>0</v>
      </c>
      <c r="M121" s="25">
        <f t="shared" si="36"/>
        <v>0</v>
      </c>
      <c r="N121" s="22"/>
      <c r="O121" s="22">
        <v>0</v>
      </c>
      <c r="P121" s="22">
        <v>0</v>
      </c>
      <c r="Q121" s="22">
        <v>0</v>
      </c>
    </row>
    <row r="122" spans="1:17" ht="36" customHeight="1">
      <c r="A122" s="47"/>
      <c r="B122" s="26" t="s">
        <v>160</v>
      </c>
      <c r="C122" s="22">
        <f t="shared" si="34"/>
        <v>41.9</v>
      </c>
      <c r="D122" s="22"/>
      <c r="E122" s="22">
        <v>0</v>
      </c>
      <c r="F122" s="22">
        <v>41.9</v>
      </c>
      <c r="G122" s="24"/>
      <c r="H122" s="23">
        <f t="shared" si="35"/>
        <v>0</v>
      </c>
      <c r="I122" s="22"/>
      <c r="J122" s="22">
        <v>0</v>
      </c>
      <c r="K122" s="22">
        <v>0</v>
      </c>
      <c r="L122" s="24">
        <v>0</v>
      </c>
      <c r="M122" s="25">
        <f t="shared" si="36"/>
        <v>0</v>
      </c>
      <c r="N122" s="22"/>
      <c r="O122" s="22">
        <v>0</v>
      </c>
      <c r="P122" s="22">
        <v>0</v>
      </c>
      <c r="Q122" s="22">
        <v>0</v>
      </c>
    </row>
    <row r="123" spans="1:17" ht="36" customHeight="1">
      <c r="A123" s="47"/>
      <c r="B123" s="26" t="s">
        <v>161</v>
      </c>
      <c r="C123" s="22">
        <f t="shared" si="34"/>
        <v>41.7</v>
      </c>
      <c r="D123" s="22">
        <v>0</v>
      </c>
      <c r="E123" s="22">
        <v>0</v>
      </c>
      <c r="F123" s="22">
        <v>41.7</v>
      </c>
      <c r="G123" s="24">
        <v>0</v>
      </c>
      <c r="H123" s="23">
        <f t="shared" si="35"/>
        <v>0</v>
      </c>
      <c r="I123" s="22">
        <v>0</v>
      </c>
      <c r="J123" s="22">
        <v>0</v>
      </c>
      <c r="K123" s="22">
        <v>0</v>
      </c>
      <c r="L123" s="24">
        <v>0</v>
      </c>
      <c r="M123" s="25">
        <f t="shared" si="36"/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ht="36" customHeight="1">
      <c r="A124" s="47"/>
      <c r="B124" s="26" t="s">
        <v>162</v>
      </c>
      <c r="C124" s="22">
        <f t="shared" si="34"/>
        <v>39.200000000000003</v>
      </c>
      <c r="D124" s="22">
        <v>0</v>
      </c>
      <c r="E124" s="22">
        <v>0</v>
      </c>
      <c r="F124" s="22">
        <v>39.200000000000003</v>
      </c>
      <c r="G124" s="24">
        <v>0</v>
      </c>
      <c r="H124" s="23">
        <f t="shared" si="35"/>
        <v>0</v>
      </c>
      <c r="I124" s="22">
        <v>0</v>
      </c>
      <c r="J124" s="22">
        <v>0</v>
      </c>
      <c r="K124" s="22">
        <v>0</v>
      </c>
      <c r="L124" s="24">
        <v>0</v>
      </c>
      <c r="M124" s="25">
        <f t="shared" si="36"/>
        <v>0</v>
      </c>
      <c r="N124" s="22">
        <v>0</v>
      </c>
      <c r="O124" s="22">
        <v>0</v>
      </c>
      <c r="P124" s="22">
        <v>0</v>
      </c>
      <c r="Q124" s="22">
        <v>0</v>
      </c>
    </row>
    <row r="125" spans="1:17" ht="52.5">
      <c r="A125" s="53">
        <v>11</v>
      </c>
      <c r="B125" s="6" t="s">
        <v>122</v>
      </c>
      <c r="C125" s="10">
        <f>SUM(D125:G125)</f>
        <v>75107.925929999998</v>
      </c>
      <c r="D125" s="10">
        <f>D126+D130+D132</f>
        <v>0</v>
      </c>
      <c r="E125" s="10">
        <f>E126+E130+E132</f>
        <v>3498.0388899999998</v>
      </c>
      <c r="F125" s="10">
        <f>F126+F130+F132</f>
        <v>71609.887040000001</v>
      </c>
      <c r="G125" s="18">
        <f>G126+G130+G132</f>
        <v>0</v>
      </c>
      <c r="H125" s="17">
        <f>SUM(I125:L125)</f>
        <v>13034.26117</v>
      </c>
      <c r="I125" s="10">
        <f>I126+I130+I132</f>
        <v>0</v>
      </c>
      <c r="J125" s="10">
        <f>J126+J130+J132</f>
        <v>546.50332000000003</v>
      </c>
      <c r="K125" s="10">
        <f>K126+K130+K132</f>
        <v>12487.75785</v>
      </c>
      <c r="L125" s="18">
        <f>L126+L130+L132</f>
        <v>0</v>
      </c>
      <c r="M125" s="14">
        <f>SUM(N125:Q125)</f>
        <v>13033.661169999999</v>
      </c>
      <c r="N125" s="10">
        <f>N126+N130+N132</f>
        <v>0</v>
      </c>
      <c r="O125" s="10">
        <f>O126+O130+O132</f>
        <v>546.50332000000003</v>
      </c>
      <c r="P125" s="10">
        <f>P126+P130+P132</f>
        <v>12487.15785</v>
      </c>
      <c r="Q125" s="10">
        <f>Q126+Q130+Q132</f>
        <v>0</v>
      </c>
    </row>
    <row r="126" spans="1:17" ht="45">
      <c r="A126" s="49"/>
      <c r="B126" s="21" t="s">
        <v>123</v>
      </c>
      <c r="C126" s="22">
        <f t="shared" ref="C126:C131" si="37">SUM(D126:G126)</f>
        <v>15421.1</v>
      </c>
      <c r="D126" s="11">
        <f>SUM(D127:D129)</f>
        <v>0</v>
      </c>
      <c r="E126" s="11">
        <f>SUM(E127:E129)</f>
        <v>0</v>
      </c>
      <c r="F126" s="11">
        <f>SUM(F127:F129)</f>
        <v>15421.1</v>
      </c>
      <c r="G126" s="20">
        <f>SUM(G127:G129)</f>
        <v>0</v>
      </c>
      <c r="H126" s="23">
        <f t="shared" ref="H126:H131" si="38">SUM(I126:L126)</f>
        <v>2827.5</v>
      </c>
      <c r="I126" s="22">
        <f>SUM(I127:I129)</f>
        <v>0</v>
      </c>
      <c r="J126" s="22">
        <f>SUM(J127:J129)</f>
        <v>0</v>
      </c>
      <c r="K126" s="22">
        <f>SUM(K127:K129)</f>
        <v>2827.5</v>
      </c>
      <c r="L126" s="24">
        <f>SUM(L127:L129)</f>
        <v>0</v>
      </c>
      <c r="M126" s="25">
        <f t="shared" ref="M126:M131" si="39">SUM(N126:Q126)</f>
        <v>2826.8999999999996</v>
      </c>
      <c r="N126" s="22">
        <f>SUM(N127:N129)</f>
        <v>0</v>
      </c>
      <c r="O126" s="22">
        <f>SUM(O127:O129)</f>
        <v>0</v>
      </c>
      <c r="P126" s="22">
        <f>SUM(P127:P129)</f>
        <v>2826.8999999999996</v>
      </c>
      <c r="Q126" s="22">
        <f>SUM(Q127:Q129)</f>
        <v>0</v>
      </c>
    </row>
    <row r="127" spans="1:17" ht="45">
      <c r="A127" s="49"/>
      <c r="B127" s="26" t="s">
        <v>34</v>
      </c>
      <c r="C127" s="22">
        <f t="shared" si="37"/>
        <v>4501.5</v>
      </c>
      <c r="D127" s="22">
        <v>0</v>
      </c>
      <c r="E127" s="22">
        <v>0</v>
      </c>
      <c r="F127" s="22">
        <v>4501.5</v>
      </c>
      <c r="G127" s="24">
        <v>0</v>
      </c>
      <c r="H127" s="23">
        <f t="shared" si="38"/>
        <v>868.8</v>
      </c>
      <c r="I127" s="22">
        <v>0</v>
      </c>
      <c r="J127" s="22">
        <v>0</v>
      </c>
      <c r="K127" s="22">
        <v>868.8</v>
      </c>
      <c r="L127" s="24">
        <v>0</v>
      </c>
      <c r="M127" s="25">
        <f t="shared" si="39"/>
        <v>868.8</v>
      </c>
      <c r="N127" s="22">
        <v>0</v>
      </c>
      <c r="O127" s="22">
        <v>0</v>
      </c>
      <c r="P127" s="22">
        <v>868.8</v>
      </c>
      <c r="Q127" s="22">
        <v>0</v>
      </c>
    </row>
    <row r="128" spans="1:17" ht="45">
      <c r="A128" s="49"/>
      <c r="B128" s="26" t="s">
        <v>35</v>
      </c>
      <c r="C128" s="22">
        <f t="shared" si="37"/>
        <v>1636</v>
      </c>
      <c r="D128" s="22">
        <v>0</v>
      </c>
      <c r="E128" s="22">
        <v>0</v>
      </c>
      <c r="F128" s="22">
        <v>1636</v>
      </c>
      <c r="G128" s="24">
        <v>0</v>
      </c>
      <c r="H128" s="23">
        <f t="shared" si="38"/>
        <v>86</v>
      </c>
      <c r="I128" s="22">
        <v>0</v>
      </c>
      <c r="J128" s="22">
        <v>0</v>
      </c>
      <c r="K128" s="22">
        <v>86</v>
      </c>
      <c r="L128" s="24">
        <v>0</v>
      </c>
      <c r="M128" s="25">
        <f t="shared" si="39"/>
        <v>86</v>
      </c>
      <c r="N128" s="22">
        <v>0</v>
      </c>
      <c r="O128" s="22">
        <v>0</v>
      </c>
      <c r="P128" s="22">
        <v>86</v>
      </c>
      <c r="Q128" s="22">
        <v>0</v>
      </c>
    </row>
    <row r="129" spans="1:17" ht="33.75">
      <c r="A129" s="49"/>
      <c r="B129" s="26" t="s">
        <v>36</v>
      </c>
      <c r="C129" s="22">
        <f t="shared" si="37"/>
        <v>9283.6</v>
      </c>
      <c r="D129" s="22">
        <v>0</v>
      </c>
      <c r="E129" s="22">
        <v>0</v>
      </c>
      <c r="F129" s="22">
        <v>9283.6</v>
      </c>
      <c r="G129" s="24">
        <v>0</v>
      </c>
      <c r="H129" s="23">
        <f t="shared" si="38"/>
        <v>1872.7</v>
      </c>
      <c r="I129" s="22">
        <v>0</v>
      </c>
      <c r="J129" s="22">
        <v>0</v>
      </c>
      <c r="K129" s="22">
        <v>1872.7</v>
      </c>
      <c r="L129" s="24">
        <v>0</v>
      </c>
      <c r="M129" s="25">
        <f t="shared" si="39"/>
        <v>1872.1</v>
      </c>
      <c r="N129" s="22">
        <v>0</v>
      </c>
      <c r="O129" s="22">
        <v>0</v>
      </c>
      <c r="P129" s="22">
        <v>1872.1</v>
      </c>
      <c r="Q129" s="22">
        <v>0</v>
      </c>
    </row>
    <row r="130" spans="1:17" ht="56.25">
      <c r="A130" s="49"/>
      <c r="B130" s="21" t="s">
        <v>124</v>
      </c>
      <c r="C130" s="22">
        <f>SUM(D130:G130)</f>
        <v>9186.5</v>
      </c>
      <c r="D130" s="22">
        <f>SUM(D131:D131)</f>
        <v>0</v>
      </c>
      <c r="E130" s="22">
        <f t="shared" ref="E130:G130" si="40">SUM(E131:E131)</f>
        <v>0</v>
      </c>
      <c r="F130" s="22">
        <f t="shared" si="40"/>
        <v>9186.5</v>
      </c>
      <c r="G130" s="22">
        <f t="shared" si="40"/>
        <v>0</v>
      </c>
      <c r="H130" s="23">
        <f t="shared" si="38"/>
        <v>1641.67</v>
      </c>
      <c r="I130" s="22">
        <f>SUM(I131:I131)</f>
        <v>0</v>
      </c>
      <c r="J130" s="22">
        <f t="shared" ref="J130:L130" si="41">SUM(J131:J131)</f>
        <v>0</v>
      </c>
      <c r="K130" s="22">
        <f t="shared" si="41"/>
        <v>1641.67</v>
      </c>
      <c r="L130" s="22">
        <f t="shared" si="41"/>
        <v>0</v>
      </c>
      <c r="M130" s="25">
        <f t="shared" si="39"/>
        <v>1641.67</v>
      </c>
      <c r="N130" s="22">
        <f>SUM(N131:N131)</f>
        <v>0</v>
      </c>
      <c r="O130" s="22">
        <f t="shared" ref="O130:Q130" si="42">SUM(O131:O131)</f>
        <v>0</v>
      </c>
      <c r="P130" s="22">
        <f t="shared" si="42"/>
        <v>1641.67</v>
      </c>
      <c r="Q130" s="22">
        <f t="shared" si="42"/>
        <v>0</v>
      </c>
    </row>
    <row r="131" spans="1:17" ht="22.5">
      <c r="A131" s="49"/>
      <c r="B131" s="26" t="s">
        <v>37</v>
      </c>
      <c r="C131" s="22">
        <f t="shared" si="37"/>
        <v>9186.5</v>
      </c>
      <c r="D131" s="22">
        <v>0</v>
      </c>
      <c r="E131" s="22">
        <v>0</v>
      </c>
      <c r="F131" s="22">
        <v>9186.5</v>
      </c>
      <c r="G131" s="24">
        <v>0</v>
      </c>
      <c r="H131" s="23">
        <f t="shared" si="38"/>
        <v>1641.67</v>
      </c>
      <c r="I131" s="22">
        <v>0</v>
      </c>
      <c r="J131" s="22">
        <v>0</v>
      </c>
      <c r="K131" s="22">
        <v>1641.67</v>
      </c>
      <c r="L131" s="24">
        <v>0</v>
      </c>
      <c r="M131" s="25">
        <f t="shared" si="39"/>
        <v>1641.67</v>
      </c>
      <c r="N131" s="22">
        <v>0</v>
      </c>
      <c r="O131" s="22">
        <v>0</v>
      </c>
      <c r="P131" s="22">
        <v>1641.67</v>
      </c>
      <c r="Q131" s="22">
        <v>0</v>
      </c>
    </row>
    <row r="132" spans="1:17" ht="33.75">
      <c r="A132" s="47"/>
      <c r="B132" s="21" t="s">
        <v>82</v>
      </c>
      <c r="C132" s="22">
        <f>SUM(D132:G132)</f>
        <v>50500.325930000006</v>
      </c>
      <c r="D132" s="22">
        <f>SUM(D133:D140)</f>
        <v>0</v>
      </c>
      <c r="E132" s="22">
        <f>SUM(E133:E140)</f>
        <v>3498.0388899999998</v>
      </c>
      <c r="F132" s="22">
        <f>SUM(F133:F140)</f>
        <v>47002.287040000003</v>
      </c>
      <c r="G132" s="24">
        <f>SUM(G133:G140)</f>
        <v>0</v>
      </c>
      <c r="H132" s="23">
        <f>SUM(I132:L132)</f>
        <v>8565.0911699999997</v>
      </c>
      <c r="I132" s="22">
        <f>SUM(I133:I140)</f>
        <v>0</v>
      </c>
      <c r="J132" s="22">
        <f>SUM(J133:J140)</f>
        <v>546.50332000000003</v>
      </c>
      <c r="K132" s="22">
        <f>SUM(K133:K140)</f>
        <v>8018.5878499999999</v>
      </c>
      <c r="L132" s="24">
        <f>SUM(L133:L140)</f>
        <v>0</v>
      </c>
      <c r="M132" s="25">
        <f>SUM(N132:Q132)</f>
        <v>8565.0911699999997</v>
      </c>
      <c r="N132" s="22">
        <f>SUM(N133:N140)</f>
        <v>0</v>
      </c>
      <c r="O132" s="22">
        <f>SUM(O133:O140)</f>
        <v>546.50332000000003</v>
      </c>
      <c r="P132" s="22">
        <f>SUM(P133:P140)</f>
        <v>8018.5878499999999</v>
      </c>
      <c r="Q132" s="22">
        <f>SUM(Q133:Q140)</f>
        <v>0</v>
      </c>
    </row>
    <row r="133" spans="1:17" ht="22.5">
      <c r="A133" s="47"/>
      <c r="B133" s="26" t="s">
        <v>83</v>
      </c>
      <c r="C133" s="22">
        <f t="shared" ref="C133:C140" si="43">SUM(D133:G133)</f>
        <v>37800.060570000001</v>
      </c>
      <c r="D133" s="22">
        <v>0</v>
      </c>
      <c r="E133" s="22">
        <v>0</v>
      </c>
      <c r="F133" s="22">
        <v>37800.060570000001</v>
      </c>
      <c r="G133" s="24">
        <v>0</v>
      </c>
      <c r="H133" s="23">
        <f t="shared" ref="H133:H140" si="44">SUM(I133:L133)</f>
        <v>6625.2330400000001</v>
      </c>
      <c r="I133" s="22">
        <v>0</v>
      </c>
      <c r="J133" s="22">
        <v>0</v>
      </c>
      <c r="K133" s="22">
        <v>6625.2330400000001</v>
      </c>
      <c r="L133" s="24">
        <v>0</v>
      </c>
      <c r="M133" s="25">
        <f t="shared" ref="M133:M140" si="45">SUM(N133:Q133)</f>
        <v>6625.2330400000001</v>
      </c>
      <c r="N133" s="22">
        <v>0</v>
      </c>
      <c r="O133" s="22">
        <v>0</v>
      </c>
      <c r="P133" s="22">
        <v>6625.2330400000001</v>
      </c>
      <c r="Q133" s="22">
        <v>0</v>
      </c>
    </row>
    <row r="134" spans="1:17" ht="33.75">
      <c r="A134" s="47"/>
      <c r="B134" s="45" t="s">
        <v>85</v>
      </c>
      <c r="C134" s="66">
        <f>SUM(D134:G134)</f>
        <v>8380.3783999999996</v>
      </c>
      <c r="D134" s="66">
        <v>0</v>
      </c>
      <c r="E134" s="66">
        <v>0</v>
      </c>
      <c r="F134" s="66">
        <v>8380.3783999999996</v>
      </c>
      <c r="G134" s="68">
        <v>0</v>
      </c>
      <c r="H134" s="67">
        <f>SUM(I134:L134)</f>
        <v>1345.8956700000001</v>
      </c>
      <c r="I134" s="66">
        <v>0</v>
      </c>
      <c r="J134" s="66">
        <v>0</v>
      </c>
      <c r="K134" s="66">
        <v>1345.8956700000001</v>
      </c>
      <c r="L134" s="68">
        <v>0</v>
      </c>
      <c r="M134" s="69">
        <f>SUM(N134:Q134)</f>
        <v>1345.8956700000001</v>
      </c>
      <c r="N134" s="66">
        <v>0</v>
      </c>
      <c r="O134" s="66">
        <v>0</v>
      </c>
      <c r="P134" s="66">
        <v>1345.8956700000001</v>
      </c>
      <c r="Q134" s="66">
        <v>0</v>
      </c>
    </row>
    <row r="135" spans="1:17" ht="25.5" customHeight="1">
      <c r="A135" s="47"/>
      <c r="B135" s="33" t="s">
        <v>143</v>
      </c>
      <c r="C135" s="66">
        <f t="shared" ref="C135" si="46">SUM(D135:G135)</f>
        <v>684</v>
      </c>
      <c r="D135" s="66">
        <v>0</v>
      </c>
      <c r="E135" s="66">
        <v>0</v>
      </c>
      <c r="F135" s="70">
        <v>684</v>
      </c>
      <c r="G135" s="76">
        <v>0</v>
      </c>
      <c r="H135" s="67">
        <f t="shared" ref="H135" si="47">SUM(I135:L135)</f>
        <v>0</v>
      </c>
      <c r="I135" s="70">
        <v>0</v>
      </c>
      <c r="J135" s="70">
        <v>0</v>
      </c>
      <c r="K135" s="70">
        <v>0</v>
      </c>
      <c r="L135" s="78">
        <v>0</v>
      </c>
      <c r="M135" s="69">
        <f t="shared" ref="M135" si="48">SUM(N135:Q135)</f>
        <v>0</v>
      </c>
      <c r="N135" s="70">
        <v>0</v>
      </c>
      <c r="O135" s="70">
        <v>0</v>
      </c>
      <c r="P135" s="70">
        <v>0</v>
      </c>
      <c r="Q135" s="70">
        <v>0</v>
      </c>
    </row>
    <row r="136" spans="1:17" ht="45">
      <c r="A136" s="47"/>
      <c r="B136" s="26" t="s">
        <v>86</v>
      </c>
      <c r="C136" s="22">
        <f t="shared" si="43"/>
        <v>100</v>
      </c>
      <c r="D136" s="22">
        <v>0</v>
      </c>
      <c r="E136" s="22">
        <v>0</v>
      </c>
      <c r="F136" s="22">
        <v>100</v>
      </c>
      <c r="G136" s="24">
        <v>0</v>
      </c>
      <c r="H136" s="23">
        <f t="shared" si="44"/>
        <v>38.700000000000003</v>
      </c>
      <c r="I136" s="22">
        <v>0</v>
      </c>
      <c r="J136" s="22">
        <v>0</v>
      </c>
      <c r="K136" s="22">
        <v>38.700000000000003</v>
      </c>
      <c r="L136" s="24">
        <v>0</v>
      </c>
      <c r="M136" s="25">
        <f t="shared" si="45"/>
        <v>38.700000000000003</v>
      </c>
      <c r="N136" s="22">
        <v>0</v>
      </c>
      <c r="O136" s="22">
        <v>0</v>
      </c>
      <c r="P136" s="22">
        <v>38.700000000000003</v>
      </c>
      <c r="Q136" s="22">
        <v>0</v>
      </c>
    </row>
    <row r="137" spans="1:17" ht="56.25" customHeight="1">
      <c r="A137" s="47"/>
      <c r="B137" s="26" t="s">
        <v>87</v>
      </c>
      <c r="C137" s="22">
        <f t="shared" si="43"/>
        <v>692.42307000000005</v>
      </c>
      <c r="D137" s="22">
        <v>0</v>
      </c>
      <c r="E137" s="22">
        <v>654.57500000000005</v>
      </c>
      <c r="F137" s="22">
        <v>37.84807</v>
      </c>
      <c r="G137" s="24">
        <v>0</v>
      </c>
      <c r="H137" s="23">
        <f t="shared" si="44"/>
        <v>161.67991000000001</v>
      </c>
      <c r="I137" s="22">
        <v>0</v>
      </c>
      <c r="J137" s="22">
        <v>152.92077</v>
      </c>
      <c r="K137" s="22">
        <v>8.7591400000000004</v>
      </c>
      <c r="L137" s="24">
        <v>0</v>
      </c>
      <c r="M137" s="25">
        <f t="shared" si="45"/>
        <v>161.67991000000001</v>
      </c>
      <c r="N137" s="22">
        <v>0</v>
      </c>
      <c r="O137" s="22">
        <v>152.92077</v>
      </c>
      <c r="P137" s="22">
        <v>8.7591400000000004</v>
      </c>
      <c r="Q137" s="22">
        <v>0</v>
      </c>
    </row>
    <row r="138" spans="1:17" ht="56.25" customHeight="1">
      <c r="A138" s="47"/>
      <c r="B138" s="26" t="s">
        <v>84</v>
      </c>
      <c r="C138" s="22">
        <f>SUM(D138:G138)</f>
        <v>1195.2745199999999</v>
      </c>
      <c r="D138" s="22">
        <v>0</v>
      </c>
      <c r="E138" s="22">
        <v>1195.2745199999999</v>
      </c>
      <c r="F138" s="22">
        <v>0</v>
      </c>
      <c r="G138" s="24">
        <v>0</v>
      </c>
      <c r="H138" s="23">
        <f>SUM(I138:L138)</f>
        <v>109.69459000000001</v>
      </c>
      <c r="I138" s="22">
        <v>0</v>
      </c>
      <c r="J138" s="22">
        <v>109.69459000000001</v>
      </c>
      <c r="K138" s="22">
        <v>0</v>
      </c>
      <c r="L138" s="24">
        <v>0</v>
      </c>
      <c r="M138" s="25">
        <f>SUM(N138:Q138)</f>
        <v>109.69459000000001</v>
      </c>
      <c r="N138" s="22">
        <v>0</v>
      </c>
      <c r="O138" s="22">
        <v>109.69459000000001</v>
      </c>
      <c r="P138" s="22">
        <v>0</v>
      </c>
      <c r="Q138" s="22">
        <v>0</v>
      </c>
    </row>
    <row r="139" spans="1:17" ht="56.25" customHeight="1">
      <c r="A139" s="47"/>
      <c r="B139" s="26" t="s">
        <v>144</v>
      </c>
      <c r="C139" s="22">
        <f>SUM(D139:G139)</f>
        <v>1036.2663</v>
      </c>
      <c r="D139" s="22">
        <v>0</v>
      </c>
      <c r="E139" s="22">
        <v>1036.2663</v>
      </c>
      <c r="F139" s="22">
        <v>0</v>
      </c>
      <c r="G139" s="24">
        <v>0</v>
      </c>
      <c r="H139" s="23">
        <f>SUM(I139:L139)</f>
        <v>147.64939000000001</v>
      </c>
      <c r="I139" s="22">
        <v>0</v>
      </c>
      <c r="J139" s="22">
        <v>147.64939000000001</v>
      </c>
      <c r="K139" s="22">
        <v>0</v>
      </c>
      <c r="L139" s="24">
        <v>0</v>
      </c>
      <c r="M139" s="25">
        <f>SUM(N139:Q139)</f>
        <v>147.64939000000001</v>
      </c>
      <c r="N139" s="22">
        <v>0</v>
      </c>
      <c r="O139" s="22">
        <v>147.64939000000001</v>
      </c>
      <c r="P139" s="22">
        <v>0</v>
      </c>
      <c r="Q139" s="22">
        <v>0</v>
      </c>
    </row>
    <row r="140" spans="1:17" ht="80.25" customHeight="1">
      <c r="A140" s="47"/>
      <c r="B140" s="26" t="s">
        <v>88</v>
      </c>
      <c r="C140" s="22">
        <f t="shared" si="43"/>
        <v>611.92307000000005</v>
      </c>
      <c r="D140" s="22">
        <v>0</v>
      </c>
      <c r="E140" s="22">
        <v>611.92307000000005</v>
      </c>
      <c r="F140" s="22">
        <v>0</v>
      </c>
      <c r="G140" s="24">
        <v>0</v>
      </c>
      <c r="H140" s="23">
        <f t="shared" si="44"/>
        <v>136.23857000000001</v>
      </c>
      <c r="I140" s="22">
        <v>0</v>
      </c>
      <c r="J140" s="22">
        <v>136.23857000000001</v>
      </c>
      <c r="K140" s="22">
        <v>0</v>
      </c>
      <c r="L140" s="24">
        <v>0</v>
      </c>
      <c r="M140" s="25">
        <f t="shared" si="45"/>
        <v>136.23857000000001</v>
      </c>
      <c r="N140" s="22">
        <v>0</v>
      </c>
      <c r="O140" s="22">
        <v>136.23857000000001</v>
      </c>
      <c r="P140" s="22">
        <v>0</v>
      </c>
      <c r="Q140" s="22">
        <v>0</v>
      </c>
    </row>
    <row r="141" spans="1:17" ht="33.75" customHeight="1">
      <c r="A141" s="53">
        <v>12</v>
      </c>
      <c r="B141" s="6" t="s">
        <v>125</v>
      </c>
      <c r="C141" s="10">
        <f t="shared" ref="C141:C151" si="49">SUM(D141:G141)</f>
        <v>4645.3632600000001</v>
      </c>
      <c r="D141" s="10">
        <f>SUM(D142:D144)</f>
        <v>0</v>
      </c>
      <c r="E141" s="10">
        <f>SUM(E142:E144)</f>
        <v>1963.54872</v>
      </c>
      <c r="F141" s="10">
        <f>SUM(F142:F144)</f>
        <v>2681.8145399999999</v>
      </c>
      <c r="G141" s="18">
        <f>SUM(G142:G144)</f>
        <v>0</v>
      </c>
      <c r="H141" s="17">
        <f>SUM(I141:L141)</f>
        <v>2058.0920000000001</v>
      </c>
      <c r="I141" s="10">
        <f>SUM(I142:I144)</f>
        <v>0</v>
      </c>
      <c r="J141" s="10">
        <f>SUM(J142:J144)</f>
        <v>931.2</v>
      </c>
      <c r="K141" s="10">
        <f>SUM(K142:K144)</f>
        <v>1126.8920000000001</v>
      </c>
      <c r="L141" s="18">
        <f>SUM(L142:L144)</f>
        <v>0</v>
      </c>
      <c r="M141" s="14">
        <f>SUM(N141:Q141)</f>
        <v>2058.0920000000001</v>
      </c>
      <c r="N141" s="10">
        <f>SUM(N142:N144)</f>
        <v>0</v>
      </c>
      <c r="O141" s="10">
        <f>SUM(O142:O144)</f>
        <v>931.2</v>
      </c>
      <c r="P141" s="10">
        <f>SUM(P142:P144)</f>
        <v>1126.8920000000001</v>
      </c>
      <c r="Q141" s="10">
        <f>SUM(Q142:Q144)</f>
        <v>0</v>
      </c>
    </row>
    <row r="142" spans="1:17" ht="33.75" customHeight="1">
      <c r="A142" s="49"/>
      <c r="B142" s="29" t="s">
        <v>80</v>
      </c>
      <c r="C142" s="22">
        <f t="shared" si="49"/>
        <v>2045.3632600000001</v>
      </c>
      <c r="D142" s="22">
        <v>0</v>
      </c>
      <c r="E142" s="22">
        <v>1963.54872</v>
      </c>
      <c r="F142" s="22">
        <v>81.814539999999994</v>
      </c>
      <c r="G142" s="24">
        <v>0</v>
      </c>
      <c r="H142" s="23">
        <f t="shared" ref="H142:H150" si="50">SUM(I142:L142)</f>
        <v>970</v>
      </c>
      <c r="I142" s="22">
        <v>0</v>
      </c>
      <c r="J142" s="22">
        <v>931.2</v>
      </c>
      <c r="K142" s="22">
        <v>38.799999999999997</v>
      </c>
      <c r="L142" s="24">
        <v>0</v>
      </c>
      <c r="M142" s="25">
        <f t="shared" ref="M142:M150" si="51">SUM(N142:Q142)</f>
        <v>970</v>
      </c>
      <c r="N142" s="22">
        <v>0</v>
      </c>
      <c r="O142" s="22">
        <v>931.2</v>
      </c>
      <c r="P142" s="22">
        <v>38.799999999999997</v>
      </c>
      <c r="Q142" s="22">
        <v>0</v>
      </c>
    </row>
    <row r="143" spans="1:17" ht="105.75" customHeight="1">
      <c r="A143" s="49"/>
      <c r="B143" s="29" t="s">
        <v>138</v>
      </c>
      <c r="C143" s="22">
        <f t="shared" si="49"/>
        <v>0</v>
      </c>
      <c r="D143" s="22">
        <v>0</v>
      </c>
      <c r="E143" s="22">
        <v>0</v>
      </c>
      <c r="F143" s="22">
        <v>0</v>
      </c>
      <c r="G143" s="24">
        <v>0</v>
      </c>
      <c r="H143" s="23">
        <f t="shared" si="50"/>
        <v>0</v>
      </c>
      <c r="I143" s="22">
        <v>0</v>
      </c>
      <c r="J143" s="22">
        <v>0</v>
      </c>
      <c r="K143" s="22">
        <v>0</v>
      </c>
      <c r="L143" s="24">
        <v>0</v>
      </c>
      <c r="M143" s="25">
        <f t="shared" si="51"/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56.25">
      <c r="A144" s="50"/>
      <c r="B144" s="26" t="s">
        <v>81</v>
      </c>
      <c r="C144" s="22">
        <f t="shared" si="49"/>
        <v>2600</v>
      </c>
      <c r="D144" s="11">
        <v>0</v>
      </c>
      <c r="E144" s="11">
        <v>0</v>
      </c>
      <c r="F144" s="11">
        <v>2600</v>
      </c>
      <c r="G144" s="20">
        <v>0</v>
      </c>
      <c r="H144" s="23">
        <f t="shared" si="50"/>
        <v>1088.0920000000001</v>
      </c>
      <c r="I144" s="11">
        <v>0</v>
      </c>
      <c r="J144" s="11">
        <v>0</v>
      </c>
      <c r="K144" s="11">
        <v>1088.0920000000001</v>
      </c>
      <c r="L144" s="20">
        <v>0</v>
      </c>
      <c r="M144" s="25">
        <f t="shared" si="51"/>
        <v>1088.0920000000001</v>
      </c>
      <c r="N144" s="11">
        <v>0</v>
      </c>
      <c r="O144" s="11">
        <v>0</v>
      </c>
      <c r="P144" s="11">
        <v>1088.0920000000001</v>
      </c>
      <c r="Q144" s="11">
        <v>0</v>
      </c>
    </row>
    <row r="145" spans="1:17" ht="31.5">
      <c r="A145" s="53">
        <v>13</v>
      </c>
      <c r="B145" s="6" t="s">
        <v>65</v>
      </c>
      <c r="C145" s="10">
        <f t="shared" si="49"/>
        <v>32618.122110000004</v>
      </c>
      <c r="D145" s="10">
        <f>SUM(D146:D150)</f>
        <v>0</v>
      </c>
      <c r="E145" s="10">
        <f>SUM(E146:E150)</f>
        <v>19271.995000000003</v>
      </c>
      <c r="F145" s="10">
        <f>SUM(F146:F150)</f>
        <v>13346.127109999999</v>
      </c>
      <c r="G145" s="18">
        <f>SUM(G146:G150)</f>
        <v>0</v>
      </c>
      <c r="H145" s="17">
        <f t="shared" si="50"/>
        <v>4702.7577299999994</v>
      </c>
      <c r="I145" s="10">
        <f>SUM(I146:I150)</f>
        <v>0</v>
      </c>
      <c r="J145" s="10">
        <f>SUM(J146:J150)</f>
        <v>0</v>
      </c>
      <c r="K145" s="10">
        <f>SUM(K146:K150)</f>
        <v>4702.7577299999994</v>
      </c>
      <c r="L145" s="18">
        <f>SUM(L146:L150)</f>
        <v>0</v>
      </c>
      <c r="M145" s="14">
        <f>SUM(N145:Q145)</f>
        <v>4702.7577299999994</v>
      </c>
      <c r="N145" s="10">
        <f>SUM(N146:N150)</f>
        <v>0</v>
      </c>
      <c r="O145" s="10">
        <f>SUM(O146:O150)</f>
        <v>0</v>
      </c>
      <c r="P145" s="10">
        <f>SUM(P146:P150)</f>
        <v>4702.7577299999994</v>
      </c>
      <c r="Q145" s="10">
        <f>SUM(Q146:Q150)</f>
        <v>0</v>
      </c>
    </row>
    <row r="146" spans="1:17" ht="33.75">
      <c r="A146" s="49"/>
      <c r="B146" s="26" t="s">
        <v>126</v>
      </c>
      <c r="C146" s="22">
        <f>SUM(D146:G146)</f>
        <v>23361.939539999999</v>
      </c>
      <c r="D146" s="22">
        <v>0</v>
      </c>
      <c r="E146" s="22">
        <v>14271.995000000001</v>
      </c>
      <c r="F146" s="22">
        <f>594.66599+445.37855+8049.9</f>
        <v>9089.9445400000004</v>
      </c>
      <c r="G146" s="24">
        <v>0</v>
      </c>
      <c r="H146" s="23">
        <f t="shared" si="50"/>
        <v>3382.7577299999998</v>
      </c>
      <c r="I146" s="22">
        <v>0</v>
      </c>
      <c r="J146" s="22">
        <v>0</v>
      </c>
      <c r="K146" s="22">
        <v>3382.7577299999998</v>
      </c>
      <c r="L146" s="24">
        <v>0</v>
      </c>
      <c r="M146" s="25">
        <f t="shared" si="51"/>
        <v>3382.7577299999998</v>
      </c>
      <c r="N146" s="22">
        <v>0</v>
      </c>
      <c r="O146" s="22">
        <v>0</v>
      </c>
      <c r="P146" s="22">
        <v>3382.7577299999998</v>
      </c>
      <c r="Q146" s="22">
        <v>0</v>
      </c>
    </row>
    <row r="147" spans="1:17" ht="56.25">
      <c r="A147" s="49"/>
      <c r="B147" s="26" t="s">
        <v>66</v>
      </c>
      <c r="C147" s="22">
        <f t="shared" si="49"/>
        <v>2300</v>
      </c>
      <c r="D147" s="22">
        <v>0</v>
      </c>
      <c r="E147" s="22">
        <v>0</v>
      </c>
      <c r="F147" s="22">
        <v>2300</v>
      </c>
      <c r="G147" s="24">
        <v>0</v>
      </c>
      <c r="H147" s="23">
        <f t="shared" si="50"/>
        <v>0</v>
      </c>
      <c r="I147" s="22">
        <v>0</v>
      </c>
      <c r="J147" s="22">
        <v>0</v>
      </c>
      <c r="K147" s="22">
        <v>0</v>
      </c>
      <c r="L147" s="24">
        <v>0</v>
      </c>
      <c r="M147" s="25">
        <f t="shared" si="51"/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33.75">
      <c r="A148" s="49"/>
      <c r="B148" s="26" t="s">
        <v>128</v>
      </c>
      <c r="C148" s="22">
        <f t="shared" si="49"/>
        <v>123.83569</v>
      </c>
      <c r="D148" s="22">
        <v>0</v>
      </c>
      <c r="E148" s="22">
        <v>0</v>
      </c>
      <c r="F148" s="22">
        <v>123.83569</v>
      </c>
      <c r="G148" s="24">
        <v>0</v>
      </c>
      <c r="H148" s="23">
        <f t="shared" si="50"/>
        <v>0</v>
      </c>
      <c r="I148" s="22">
        <v>0</v>
      </c>
      <c r="J148" s="22">
        <v>0</v>
      </c>
      <c r="K148" s="22">
        <v>0</v>
      </c>
      <c r="L148" s="24">
        <v>0</v>
      </c>
      <c r="M148" s="25">
        <f t="shared" si="51"/>
        <v>0</v>
      </c>
      <c r="N148" s="22">
        <v>0</v>
      </c>
      <c r="O148" s="22">
        <v>0</v>
      </c>
      <c r="P148" s="22">
        <v>0</v>
      </c>
      <c r="Q148" s="22">
        <v>0</v>
      </c>
    </row>
    <row r="149" spans="1:17" ht="22.5">
      <c r="A149" s="49"/>
      <c r="B149" s="26" t="s">
        <v>165</v>
      </c>
      <c r="C149" s="22">
        <f t="shared" si="49"/>
        <v>1320</v>
      </c>
      <c r="D149" s="22">
        <v>0</v>
      </c>
      <c r="E149" s="22">
        <v>0</v>
      </c>
      <c r="F149" s="22">
        <v>1320</v>
      </c>
      <c r="G149" s="24">
        <v>0</v>
      </c>
      <c r="H149" s="23">
        <f t="shared" si="50"/>
        <v>1320</v>
      </c>
      <c r="I149" s="22">
        <v>0</v>
      </c>
      <c r="J149" s="22">
        <v>0</v>
      </c>
      <c r="K149" s="22">
        <v>1320</v>
      </c>
      <c r="L149" s="24">
        <v>0</v>
      </c>
      <c r="M149" s="25">
        <f t="shared" si="51"/>
        <v>1320</v>
      </c>
      <c r="N149" s="22">
        <v>0</v>
      </c>
      <c r="O149" s="22">
        <v>0</v>
      </c>
      <c r="P149" s="22">
        <v>1320</v>
      </c>
      <c r="Q149" s="22">
        <v>0</v>
      </c>
    </row>
    <row r="150" spans="1:17" ht="47.25" customHeight="1">
      <c r="A150" s="50"/>
      <c r="B150" s="26" t="s">
        <v>129</v>
      </c>
      <c r="C150" s="22">
        <f t="shared" si="49"/>
        <v>5512.3468800000001</v>
      </c>
      <c r="D150" s="22">
        <v>0</v>
      </c>
      <c r="E150" s="22">
        <v>5000</v>
      </c>
      <c r="F150" s="22">
        <f>208.33334+304.01354</f>
        <v>512.34687999999994</v>
      </c>
      <c r="G150" s="24">
        <v>0</v>
      </c>
      <c r="H150" s="23">
        <f t="shared" si="50"/>
        <v>0</v>
      </c>
      <c r="I150" s="22">
        <v>0</v>
      </c>
      <c r="J150" s="22">
        <v>0</v>
      </c>
      <c r="K150" s="22">
        <v>0</v>
      </c>
      <c r="L150" s="24">
        <v>0</v>
      </c>
      <c r="M150" s="25">
        <f t="shared" si="51"/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43.5" customHeight="1">
      <c r="A151" s="84">
        <v>14</v>
      </c>
      <c r="B151" s="42" t="s">
        <v>130</v>
      </c>
      <c r="C151" s="35">
        <f t="shared" si="49"/>
        <v>2405</v>
      </c>
      <c r="D151" s="35">
        <f>SUM(D152:D153)</f>
        <v>0</v>
      </c>
      <c r="E151" s="35">
        <f>SUM(E152:E153)</f>
        <v>0</v>
      </c>
      <c r="F151" s="35">
        <f>SUM(F152:F153)</f>
        <v>2405</v>
      </c>
      <c r="G151" s="44">
        <f>SUM(G152:G153)</f>
        <v>0</v>
      </c>
      <c r="H151" s="36">
        <f>SUM(I151:L151)</f>
        <v>76.813999999999993</v>
      </c>
      <c r="I151" s="35">
        <f>SUM(I152:I153)</f>
        <v>0</v>
      </c>
      <c r="J151" s="35">
        <f>SUM(J152:J153)</f>
        <v>0</v>
      </c>
      <c r="K151" s="35">
        <f>SUM(K152:K153)</f>
        <v>76.813999999999993</v>
      </c>
      <c r="L151" s="44">
        <f>SUM(L152:L153)</f>
        <v>0</v>
      </c>
      <c r="M151" s="37">
        <f>SUM(N151:Q151)</f>
        <v>76.813999999999993</v>
      </c>
      <c r="N151" s="35">
        <f>SUM(N152:N153)</f>
        <v>0</v>
      </c>
      <c r="O151" s="35">
        <f>SUM(O152:O153)</f>
        <v>0</v>
      </c>
      <c r="P151" s="35">
        <f>SUM(P152:P153)</f>
        <v>76.813999999999993</v>
      </c>
      <c r="Q151" s="35">
        <f>SUM(Q152:Q153)</f>
        <v>0</v>
      </c>
    </row>
    <row r="152" spans="1:17" ht="25.5" customHeight="1">
      <c r="A152" s="85"/>
      <c r="B152" s="33" t="s">
        <v>131</v>
      </c>
      <c r="C152" s="38">
        <f t="shared" ref="C152:C159" si="52">SUM(D152:G152)</f>
        <v>2105</v>
      </c>
      <c r="D152" s="38">
        <v>0</v>
      </c>
      <c r="E152" s="38">
        <v>0</v>
      </c>
      <c r="F152" s="38">
        <v>2105</v>
      </c>
      <c r="G152" s="40">
        <v>0</v>
      </c>
      <c r="H152" s="39">
        <f t="shared" ref="H152:H159" si="53">SUM(I152:L152)</f>
        <v>76.813999999999993</v>
      </c>
      <c r="I152" s="38">
        <v>0</v>
      </c>
      <c r="J152" s="38">
        <v>0</v>
      </c>
      <c r="K152" s="38">
        <v>76.813999999999993</v>
      </c>
      <c r="L152" s="40">
        <v>0</v>
      </c>
      <c r="M152" s="41">
        <f t="shared" ref="M152:M159" si="54">SUM(N152:Q152)</f>
        <v>76.813999999999993</v>
      </c>
      <c r="N152" s="38">
        <v>0</v>
      </c>
      <c r="O152" s="38">
        <v>0</v>
      </c>
      <c r="P152" s="38">
        <v>76.813999999999993</v>
      </c>
      <c r="Q152" s="34">
        <v>0</v>
      </c>
    </row>
    <row r="153" spans="1:17" ht="22.5">
      <c r="A153" s="86"/>
      <c r="B153" s="33" t="s">
        <v>132</v>
      </c>
      <c r="C153" s="38">
        <f t="shared" si="52"/>
        <v>300</v>
      </c>
      <c r="D153" s="38">
        <v>0</v>
      </c>
      <c r="E153" s="38">
        <v>0</v>
      </c>
      <c r="F153" s="38">
        <v>300</v>
      </c>
      <c r="G153" s="40">
        <v>0</v>
      </c>
      <c r="H153" s="39">
        <f t="shared" si="53"/>
        <v>0</v>
      </c>
      <c r="I153" s="38">
        <v>0</v>
      </c>
      <c r="J153" s="38">
        <v>0</v>
      </c>
      <c r="K153" s="38">
        <v>0</v>
      </c>
      <c r="L153" s="40">
        <v>0</v>
      </c>
      <c r="M153" s="41">
        <f t="shared" si="54"/>
        <v>0</v>
      </c>
      <c r="N153" s="38">
        <v>0</v>
      </c>
      <c r="O153" s="38">
        <v>0</v>
      </c>
      <c r="P153" s="34">
        <v>0</v>
      </c>
      <c r="Q153" s="34">
        <v>0</v>
      </c>
    </row>
    <row r="154" spans="1:17" ht="63">
      <c r="A154" s="84">
        <v>15</v>
      </c>
      <c r="B154" s="42" t="s">
        <v>133</v>
      </c>
      <c r="C154" s="35">
        <f t="shared" si="52"/>
        <v>358.6</v>
      </c>
      <c r="D154" s="35">
        <f>SUM(D155:D157)</f>
        <v>0</v>
      </c>
      <c r="E154" s="35">
        <f>SUM(E155:E157)</f>
        <v>0</v>
      </c>
      <c r="F154" s="35">
        <f>SUM(F155:F157)</f>
        <v>358.6</v>
      </c>
      <c r="G154" s="44">
        <f>SUM(G155:G157)</f>
        <v>0</v>
      </c>
      <c r="H154" s="36">
        <f t="shared" si="53"/>
        <v>0</v>
      </c>
      <c r="I154" s="35">
        <f>SUM(I155:I157)</f>
        <v>0</v>
      </c>
      <c r="J154" s="35">
        <f>SUM(J155:J157)</f>
        <v>0</v>
      </c>
      <c r="K154" s="35">
        <f>SUM(K155:K157)</f>
        <v>0</v>
      </c>
      <c r="L154" s="44">
        <f>SUM(L155:L157)</f>
        <v>0</v>
      </c>
      <c r="M154" s="37">
        <f t="shared" si="54"/>
        <v>0</v>
      </c>
      <c r="N154" s="35">
        <f>SUM(N155:N157)</f>
        <v>0</v>
      </c>
      <c r="O154" s="35">
        <f>SUM(O155:O157)</f>
        <v>0</v>
      </c>
      <c r="P154" s="35">
        <f>SUM(P155:P157)</f>
        <v>0</v>
      </c>
      <c r="Q154" s="35">
        <f>SUM(Q155:Q157)</f>
        <v>0</v>
      </c>
    </row>
    <row r="155" spans="1:17" ht="33.75">
      <c r="A155" s="85"/>
      <c r="B155" s="45" t="s">
        <v>134</v>
      </c>
      <c r="C155" s="38">
        <f t="shared" si="52"/>
        <v>108.6</v>
      </c>
      <c r="D155" s="38">
        <v>0</v>
      </c>
      <c r="E155" s="38">
        <v>0</v>
      </c>
      <c r="F155" s="38">
        <v>108.6</v>
      </c>
      <c r="G155" s="40">
        <v>0</v>
      </c>
      <c r="H155" s="39">
        <f t="shared" si="53"/>
        <v>0</v>
      </c>
      <c r="I155" s="38">
        <v>0</v>
      </c>
      <c r="J155" s="38">
        <v>0</v>
      </c>
      <c r="K155" s="38">
        <v>0</v>
      </c>
      <c r="L155" s="40">
        <v>0</v>
      </c>
      <c r="M155" s="41">
        <f t="shared" si="54"/>
        <v>0</v>
      </c>
      <c r="N155" s="38">
        <v>0</v>
      </c>
      <c r="O155" s="38">
        <v>0</v>
      </c>
      <c r="P155" s="34">
        <v>0</v>
      </c>
      <c r="Q155" s="34">
        <v>0</v>
      </c>
    </row>
    <row r="156" spans="1:17" ht="47.25" customHeight="1">
      <c r="A156" s="85"/>
      <c r="B156" s="45" t="s">
        <v>142</v>
      </c>
      <c r="C156" s="38">
        <f t="shared" si="52"/>
        <v>200</v>
      </c>
      <c r="D156" s="38">
        <v>0</v>
      </c>
      <c r="E156" s="38">
        <v>0</v>
      </c>
      <c r="F156" s="38">
        <v>200</v>
      </c>
      <c r="G156" s="40">
        <v>0</v>
      </c>
      <c r="H156" s="39">
        <f t="shared" si="53"/>
        <v>0</v>
      </c>
      <c r="I156" s="38">
        <v>0</v>
      </c>
      <c r="J156" s="38">
        <v>0</v>
      </c>
      <c r="K156" s="38">
        <v>0</v>
      </c>
      <c r="L156" s="40">
        <v>0</v>
      </c>
      <c r="M156" s="41">
        <f t="shared" si="54"/>
        <v>0</v>
      </c>
      <c r="N156" s="38">
        <v>0</v>
      </c>
      <c r="O156" s="38">
        <v>0</v>
      </c>
      <c r="P156" s="34">
        <v>0</v>
      </c>
      <c r="Q156" s="34">
        <v>0</v>
      </c>
    </row>
    <row r="157" spans="1:17" ht="58.5" customHeight="1">
      <c r="A157" s="86"/>
      <c r="B157" s="45" t="s">
        <v>135</v>
      </c>
      <c r="C157" s="38">
        <f t="shared" si="52"/>
        <v>50</v>
      </c>
      <c r="D157" s="38">
        <v>0</v>
      </c>
      <c r="E157" s="38">
        <v>0</v>
      </c>
      <c r="F157" s="38">
        <v>50</v>
      </c>
      <c r="G157" s="40">
        <v>0</v>
      </c>
      <c r="H157" s="39">
        <f t="shared" si="53"/>
        <v>0</v>
      </c>
      <c r="I157" s="38">
        <v>0</v>
      </c>
      <c r="J157" s="38">
        <v>0</v>
      </c>
      <c r="K157" s="38">
        <v>0</v>
      </c>
      <c r="L157" s="40">
        <v>0</v>
      </c>
      <c r="M157" s="41">
        <f t="shared" si="54"/>
        <v>0</v>
      </c>
      <c r="N157" s="38">
        <v>0</v>
      </c>
      <c r="O157" s="38">
        <v>0</v>
      </c>
      <c r="P157" s="34">
        <v>0</v>
      </c>
      <c r="Q157" s="34">
        <v>0</v>
      </c>
    </row>
    <row r="158" spans="1:17" ht="52.5">
      <c r="A158" s="71">
        <v>16</v>
      </c>
      <c r="B158" s="42" t="s">
        <v>136</v>
      </c>
      <c r="C158" s="35">
        <f t="shared" si="52"/>
        <v>4377.3034620667613</v>
      </c>
      <c r="D158" s="35">
        <f>SUM(D159)</f>
        <v>4248.54427932</v>
      </c>
      <c r="E158" s="35">
        <f>SUM(E159)</f>
        <v>126.181765095804</v>
      </c>
      <c r="F158" s="35">
        <f>SUM(F159)</f>
        <v>2.57741765095804</v>
      </c>
      <c r="G158" s="44">
        <f>SUM(G159)</f>
        <v>0</v>
      </c>
      <c r="H158" s="36">
        <f t="shared" si="53"/>
        <v>0</v>
      </c>
      <c r="I158" s="35">
        <f>SUM(I159)</f>
        <v>0</v>
      </c>
      <c r="J158" s="35">
        <f>SUM(J159)</f>
        <v>0</v>
      </c>
      <c r="K158" s="35">
        <f>SUM(K159)</f>
        <v>0</v>
      </c>
      <c r="L158" s="44">
        <f>SUM(L159)</f>
        <v>0</v>
      </c>
      <c r="M158" s="37">
        <f t="shared" si="54"/>
        <v>0</v>
      </c>
      <c r="N158" s="35">
        <f>SUM(N159)</f>
        <v>0</v>
      </c>
      <c r="O158" s="35">
        <f>SUM(O159)</f>
        <v>0</v>
      </c>
      <c r="P158" s="35">
        <f>SUM(P159)</f>
        <v>0</v>
      </c>
      <c r="Q158" s="35">
        <f>SUM(Q159)</f>
        <v>0</v>
      </c>
    </row>
    <row r="159" spans="1:17" ht="22.5">
      <c r="A159" s="73"/>
      <c r="B159" s="33" t="s">
        <v>137</v>
      </c>
      <c r="C159" s="38">
        <f t="shared" si="52"/>
        <v>4377.3034620667613</v>
      </c>
      <c r="D159" s="38">
        <v>4248.54427932</v>
      </c>
      <c r="E159" s="38">
        <v>126.181765095804</v>
      </c>
      <c r="F159" s="38">
        <f>1.26181765095804+1.3156</f>
        <v>2.57741765095804</v>
      </c>
      <c r="G159" s="40">
        <v>0</v>
      </c>
      <c r="H159" s="39">
        <f t="shared" si="53"/>
        <v>0</v>
      </c>
      <c r="I159" s="38">
        <v>0</v>
      </c>
      <c r="J159" s="38">
        <v>0</v>
      </c>
      <c r="K159" s="38">
        <v>0</v>
      </c>
      <c r="L159" s="40">
        <v>0</v>
      </c>
      <c r="M159" s="41">
        <f t="shared" si="54"/>
        <v>0</v>
      </c>
      <c r="N159" s="38">
        <v>0</v>
      </c>
      <c r="O159" s="38">
        <v>0</v>
      </c>
      <c r="P159" s="34">
        <v>0</v>
      </c>
      <c r="Q159" s="34">
        <v>0</v>
      </c>
    </row>
    <row r="160" spans="1:17" ht="52.5">
      <c r="A160" s="71">
        <v>17</v>
      </c>
      <c r="B160" s="80" t="s">
        <v>145</v>
      </c>
      <c r="C160" s="35">
        <f>SUM(D160:G160)</f>
        <v>179.4</v>
      </c>
      <c r="D160" s="35">
        <f>SUM(D161:D162)</f>
        <v>0</v>
      </c>
      <c r="E160" s="35">
        <f t="shared" ref="E160:G160" si="55">SUM(E161:E162)</f>
        <v>0</v>
      </c>
      <c r="F160" s="35">
        <f t="shared" si="55"/>
        <v>179.4</v>
      </c>
      <c r="G160" s="44">
        <f t="shared" si="55"/>
        <v>0</v>
      </c>
      <c r="H160" s="36">
        <f>SUM(I160:L160)</f>
        <v>0</v>
      </c>
      <c r="I160" s="35">
        <f>SUM(I161:I162)</f>
        <v>0</v>
      </c>
      <c r="J160" s="35">
        <f t="shared" ref="J160:L160" si="56">SUM(J161:J162)</f>
        <v>0</v>
      </c>
      <c r="K160" s="35">
        <f t="shared" si="56"/>
        <v>0</v>
      </c>
      <c r="L160" s="44">
        <f t="shared" si="56"/>
        <v>0</v>
      </c>
      <c r="M160" s="37">
        <f>SUM(N160:Q160)</f>
        <v>0</v>
      </c>
      <c r="N160" s="35">
        <f>SUM(N161:N162)</f>
        <v>0</v>
      </c>
      <c r="O160" s="35">
        <f t="shared" ref="O160:Q160" si="57">SUM(O161:O162)</f>
        <v>0</v>
      </c>
      <c r="P160" s="35">
        <f t="shared" si="57"/>
        <v>0</v>
      </c>
      <c r="Q160" s="35">
        <f t="shared" si="57"/>
        <v>0</v>
      </c>
    </row>
    <row r="161" spans="1:17" ht="33.75">
      <c r="A161" s="72"/>
      <c r="B161" s="74" t="s">
        <v>146</v>
      </c>
      <c r="C161" s="34">
        <f t="shared" ref="C161:C162" si="58">SUM(D161:G161)</f>
        <v>119.7</v>
      </c>
      <c r="D161" s="34">
        <v>0</v>
      </c>
      <c r="E161" s="34">
        <v>0</v>
      </c>
      <c r="F161" s="34">
        <v>119.7</v>
      </c>
      <c r="G161" s="77">
        <v>0</v>
      </c>
      <c r="H161" s="79">
        <f t="shared" ref="H161:H162" si="59">SUM(I161:L161)</f>
        <v>0</v>
      </c>
      <c r="I161" s="34">
        <v>0</v>
      </c>
      <c r="J161" s="34">
        <v>0</v>
      </c>
      <c r="K161" s="34">
        <v>0</v>
      </c>
      <c r="L161" s="77">
        <v>0</v>
      </c>
      <c r="M161" s="75">
        <f t="shared" ref="M161:M162" si="60">SUM(N161:Q161)</f>
        <v>0</v>
      </c>
      <c r="N161" s="34">
        <v>0</v>
      </c>
      <c r="O161" s="34">
        <v>0</v>
      </c>
      <c r="P161" s="34">
        <v>0</v>
      </c>
      <c r="Q161" s="34">
        <v>0</v>
      </c>
    </row>
    <row r="162" spans="1:17" ht="33.75">
      <c r="A162" s="73"/>
      <c r="B162" s="74" t="s">
        <v>147</v>
      </c>
      <c r="C162" s="34">
        <f t="shared" si="58"/>
        <v>59.7</v>
      </c>
      <c r="D162" s="34">
        <v>0</v>
      </c>
      <c r="E162" s="34">
        <v>0</v>
      </c>
      <c r="F162" s="34">
        <v>59.7</v>
      </c>
      <c r="G162" s="77">
        <v>0</v>
      </c>
      <c r="H162" s="79">
        <f t="shared" si="59"/>
        <v>0</v>
      </c>
      <c r="I162" s="34">
        <v>0</v>
      </c>
      <c r="J162" s="34">
        <v>0</v>
      </c>
      <c r="K162" s="34">
        <v>0</v>
      </c>
      <c r="L162" s="77">
        <v>0</v>
      </c>
      <c r="M162" s="75">
        <f t="shared" si="60"/>
        <v>0</v>
      </c>
      <c r="N162" s="34">
        <v>0</v>
      </c>
      <c r="O162" s="34">
        <v>0</v>
      </c>
      <c r="P162" s="34">
        <v>0</v>
      </c>
      <c r="Q162" s="34">
        <v>0</v>
      </c>
    </row>
  </sheetData>
  <mergeCells count="22">
    <mergeCell ref="A160:A162"/>
    <mergeCell ref="A65:A70"/>
    <mergeCell ref="A158:A159"/>
    <mergeCell ref="A6:A8"/>
    <mergeCell ref="B6:B8"/>
    <mergeCell ref="C6:G6"/>
    <mergeCell ref="A62:A64"/>
    <mergeCell ref="A10:A12"/>
    <mergeCell ref="A45:A46"/>
    <mergeCell ref="M6:Q6"/>
    <mergeCell ref="C7:C8"/>
    <mergeCell ref="D7:G7"/>
    <mergeCell ref="H7:H8"/>
    <mergeCell ref="I7:L7"/>
    <mergeCell ref="M7:M8"/>
    <mergeCell ref="N7:Q7"/>
    <mergeCell ref="H6:L6"/>
    <mergeCell ref="P5:Q5"/>
    <mergeCell ref="A1:Q1"/>
    <mergeCell ref="A2:Q2"/>
    <mergeCell ref="A3:Q3"/>
    <mergeCell ref="A4:Q4"/>
  </mergeCells>
  <pageMargins left="0.7" right="0.7" top="0.75" bottom="0.75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 март 2023</vt:lpstr>
      <vt:lpstr>'03 март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Климова АВ</dc:creator>
  <cp:lastModifiedBy>Климова АВ</cp:lastModifiedBy>
  <cp:lastPrinted>2023-04-24T10:34:38Z</cp:lastPrinted>
  <dcterms:created xsi:type="dcterms:W3CDTF">2022-02-28T02:56:32Z</dcterms:created>
  <dcterms:modified xsi:type="dcterms:W3CDTF">2023-04-25T04:45:29Z</dcterms:modified>
</cp:coreProperties>
</file>