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6635" windowHeight="11415" tabRatio="496"/>
  </bookViews>
  <sheets>
    <sheet name="Лист1" sheetId="4" r:id="rId1"/>
  </sheets>
  <definedNames>
    <definedName name="_xlnm.Print_Titles" localSheetId="0">Лист1!$3:$3</definedName>
  </definedNames>
  <calcPr calcId="145621"/>
</workbook>
</file>

<file path=xl/calcChain.xml><?xml version="1.0" encoding="utf-8"?>
<calcChain xmlns="http://schemas.openxmlformats.org/spreadsheetml/2006/main">
  <c r="F9" i="4" l="1"/>
  <c r="F10" i="4"/>
  <c r="D20" i="4" l="1"/>
  <c r="E20" i="4"/>
  <c r="C20" i="4"/>
  <c r="G5" i="4" l="1"/>
  <c r="G6" i="4"/>
  <c r="G7" i="4"/>
  <c r="G8" i="4"/>
  <c r="G9" i="4"/>
  <c r="G10" i="4"/>
  <c r="G11" i="4"/>
  <c r="G12" i="4"/>
  <c r="G14" i="4"/>
  <c r="G16" i="4"/>
  <c r="G17" i="4"/>
  <c r="G18" i="4"/>
  <c r="G19" i="4"/>
  <c r="G21" i="4"/>
  <c r="G22" i="4"/>
  <c r="G23" i="4"/>
  <c r="G25" i="4"/>
  <c r="G27" i="4"/>
  <c r="G28" i="4"/>
  <c r="G29" i="4"/>
  <c r="G30" i="4"/>
  <c r="G31" i="4"/>
  <c r="G33" i="4"/>
  <c r="G35" i="4"/>
  <c r="G37" i="4"/>
  <c r="G38" i="4"/>
  <c r="G39" i="4"/>
  <c r="G40" i="4"/>
  <c r="G42" i="4"/>
  <c r="G44" i="4"/>
  <c r="G45" i="4"/>
  <c r="F23" i="4" l="1"/>
  <c r="F25" i="4"/>
  <c r="F35" i="4"/>
  <c r="G20" i="4" l="1"/>
  <c r="D24" i="4"/>
  <c r="E24" i="4"/>
  <c r="G24" i="4" s="1"/>
  <c r="C24" i="4"/>
  <c r="C4" i="4"/>
  <c r="D41" i="4"/>
  <c r="E41" i="4"/>
  <c r="C41" i="4"/>
  <c r="D34" i="4"/>
  <c r="E34" i="4"/>
  <c r="G34" i="4" s="1"/>
  <c r="C34" i="4"/>
  <c r="D32" i="4"/>
  <c r="E32" i="4"/>
  <c r="C32" i="4"/>
  <c r="G41" i="4" l="1"/>
  <c r="G32" i="4"/>
  <c r="F24" i="4"/>
  <c r="F34" i="4"/>
  <c r="F14" i="4"/>
  <c r="F45" i="4"/>
  <c r="F40" i="4"/>
  <c r="F8" i="4"/>
  <c r="F12" i="4"/>
  <c r="F16" i="4"/>
  <c r="F17" i="4"/>
  <c r="F18" i="4"/>
  <c r="F19" i="4"/>
  <c r="F22" i="4"/>
  <c r="F27" i="4"/>
  <c r="F28" i="4"/>
  <c r="F29" i="4"/>
  <c r="F30" i="4"/>
  <c r="F31" i="4"/>
  <c r="F33" i="4"/>
  <c r="F32" i="4" s="1"/>
  <c r="F37" i="4"/>
  <c r="F38" i="4"/>
  <c r="F39" i="4"/>
  <c r="F42" i="4"/>
  <c r="F41" i="4" s="1"/>
  <c r="F44" i="4"/>
  <c r="D36" i="4"/>
  <c r="E36" i="4"/>
  <c r="C36" i="4"/>
  <c r="D43" i="4"/>
  <c r="E43" i="4"/>
  <c r="D26" i="4"/>
  <c r="E26" i="4"/>
  <c r="D15" i="4"/>
  <c r="E15" i="4"/>
  <c r="D13" i="4"/>
  <c r="E13" i="4"/>
  <c r="D4" i="4"/>
  <c r="E4" i="4"/>
  <c r="C43" i="4"/>
  <c r="C46" i="4" s="1"/>
  <c r="C26" i="4"/>
  <c r="C15" i="4"/>
  <c r="C13" i="4"/>
  <c r="F5" i="4"/>
  <c r="F6" i="4"/>
  <c r="F7" i="4"/>
  <c r="E46" i="4" l="1"/>
  <c r="F46" i="4" s="1"/>
  <c r="G43" i="4"/>
  <c r="G36" i="4"/>
  <c r="G26" i="4"/>
  <c r="G15" i="4"/>
  <c r="G13" i="4"/>
  <c r="G4" i="4"/>
  <c r="F4" i="4"/>
  <c r="F13" i="4"/>
  <c r="F43" i="4"/>
  <c r="F15" i="4"/>
  <c r="F20" i="4"/>
  <c r="F36" i="4"/>
  <c r="F26" i="4"/>
  <c r="G46" i="4" l="1"/>
</calcChain>
</file>

<file path=xl/sharedStrings.xml><?xml version="1.0" encoding="utf-8"?>
<sst xmlns="http://schemas.openxmlformats.org/spreadsheetml/2006/main" count="104" uniqueCount="102">
  <si>
    <t>тыс.руб.</t>
  </si>
  <si>
    <t>Наименование</t>
  </si>
  <si>
    <t>РПР</t>
  </si>
  <si>
    <t>первоначальный план</t>
  </si>
  <si>
    <t>Исполнено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</si>
  <si>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</si>
  <si>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</si>
  <si>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</si>
  <si>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</si>
  <si>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</si>
  <si>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</si>
  <si>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</si>
  <si>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</si>
  <si>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</si>
  <si>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</si>
  <si>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</si>
  <si>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</si>
  <si>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</si>
  <si>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</si>
  <si>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</si>
  <si>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</si>
  <si>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</si>
  <si>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</si>
  <si>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</si>
  <si>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</si>
  <si>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</si>
  <si>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</si>
  <si>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</si>
  <si>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</si>
  <si>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</si>
  <si>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</si>
  <si>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</si>
  <si>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</si>
  <si>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</si>
  <si>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 и детства</t>
  </si>
  <si>
    <t>Физическая культура и спорт</t>
  </si>
  <si>
    <t>Массовый спорт</t>
  </si>
  <si>
    <t>ВСЕГО РАСХОДОВ</t>
  </si>
  <si>
    <t>ПРОФИЦИТ БЮДЖЕТА (со знаком "плюс")                                              ДЕФИЦИТ БЮДЖЕТА (со знаком "минус")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</si>
  <si>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</si>
  <si>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</si>
  <si>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</si>
  <si>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</si>
  <si>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</si>
  <si>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</si>
  <si>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</si>
  <si>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</si>
  <si>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</si>
  <si>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</si>
  <si>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0400</t>
  </si>
  <si>
    <t>0405</t>
  </si>
  <si>
    <t>0408</t>
  </si>
  <si>
    <t>0409</t>
  </si>
  <si>
    <t>0412</t>
  </si>
  <si>
    <t>0500</t>
  </si>
  <si>
    <t>0501</t>
  </si>
  <si>
    <t>0502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</si>
  <si>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</si>
  <si>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</si>
  <si>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</si>
  <si>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</si>
  <si>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</si>
  <si>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</si>
  <si>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</si>
  <si>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</si>
  <si>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</si>
  <si>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</si>
  <si>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</si>
  <si>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</si>
  <si>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</si>
  <si>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1102</t>
  </si>
  <si>
    <t>9800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</si>
  <si>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</si>
  <si>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</si>
  <si>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</si>
  <si>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1400</t>
  </si>
  <si>
    <t xml:space="preserve">Процент исполнения к первоначальному плану </t>
  </si>
  <si>
    <t>1006</t>
  </si>
  <si>
    <t>х</t>
  </si>
  <si>
    <t>Другие вопросы в области социальной политики</t>
  </si>
  <si>
    <t>Другие вопросы в области жилищно-коммунального хозяйства</t>
  </si>
  <si>
    <t>0505</t>
  </si>
  <si>
    <t>Здравоохранение</t>
  </si>
  <si>
    <t>Другие вопросы в области здравоохранения</t>
  </si>
  <si>
    <t>0900</t>
  </si>
  <si>
    <t>0909</t>
  </si>
  <si>
    <t>Охрана окружающей среды</t>
  </si>
  <si>
    <t>Другие вопросы в обдасти охраны окружающей среды</t>
  </si>
  <si>
    <t>0600</t>
  </si>
  <si>
    <t>0605</t>
  </si>
  <si>
    <t xml:space="preserve">Процент исполнения к уточненному плану </t>
  </si>
  <si>
    <t>уточненный план</t>
  </si>
  <si>
    <t>Причины отклонений (исполнение от первоначального плана) *</t>
  </si>
  <si>
    <t>По состоянию на 01.01.2021 г. объем освоенных в рамках программы средств составил 10000,00 рублей: в местном печатном СМИ размещены 2 статьи об охране окружающей среды, изготовлен информационный баннер.</t>
  </si>
  <si>
    <t>Уменьшение средств областного бюджета в связи с не проведением оздоровительной кампании детей  в связи с распространением новой коронавирусной инфекции (COVID-19)</t>
  </si>
  <si>
    <t>Сведения о фактически произведенных расходах по разделам и подразделам классификации расходов бюджетов в сравнении с первоначально утвержденными решением о бюджете значениями и с уточненными значениями с учетом внесенных изменений за 2021 год</t>
  </si>
  <si>
    <t>0310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</si>
  <si>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</si>
  <si>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Расторжение договора с недобросовестными подрядчиками в связи с нарушением срока выполнения условий</t>
  </si>
  <si>
    <t>Мероприятия проводились не в полном объеме в связи с ограничениями и ремонтом дома культуры и РЦД "Мир"</t>
  </si>
  <si>
    <t xml:space="preserve">Уменьшение средств областного бюджета </t>
  </si>
  <si>
    <t>В связи с образованием муниципального округа лимиты по заработной плате были перенесены в РЗ ПЗ 0104 (заключен договор ГПХ)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</si>
</sst>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#,##0.0;[Red]#,##0.0"/>
    <numFmt numFmtId="166" formatCode="#,##0.00;[Red]#,##0.00"/>
    <numFmt numFmtId="167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rgb="FF22272F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5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1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3" applyFont="1" applyFill="1" applyBorder="1" applyAlignment="1">
      <alignment wrapText="1"/>
    </xf>
    <xf numFmtId="0" fontId="6" fillId="0" borderId="1" xfId="0" applyFont="1" applyBorder="1" applyAlignment="1"/>
    <xf numFmtId="0" fontId="3" fillId="0" borderId="4" xfId="0" applyFont="1" applyFill="1" applyBorder="1" applyAlignment="1">
      <alignment horizontal="justify" wrapText="1"/>
    </xf>
    <xf numFmtId="49" fontId="7" fillId="0" borderId="1" xfId="3" applyNumberFormat="1" applyFont="1" applyFill="1" applyBorder="1" applyAlignment="1">
      <alignment horizontal="center" wrapText="1"/>
    </xf>
    <xf numFmtId="167" fontId="7" fillId="0" borderId="1" xfId="0" applyNumberFormat="1" applyFont="1" applyFill="1" applyBorder="1"/>
    <xf numFmtId="0" fontId="3" fillId="0" borderId="0" xfId="0" applyFont="1" applyFill="1"/>
    <xf numFmtId="167" fontId="3" fillId="0" borderId="1" xfId="0" applyNumberFormat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/>
    <xf numFmtId="0" fontId="3" fillId="0" borderId="0" xfId="0" applyFont="1" applyFill="1" applyAlignment="1">
      <alignment horizontal="left" vertical="center"/>
    </xf>
    <xf numFmtId="164" fontId="3" fillId="0" borderId="2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wrapText="1"/>
    </xf>
    <xf numFmtId="164" fontId="9" fillId="0" borderId="1" xfId="3" applyNumberFormat="1" applyFont="1" applyBorder="1" applyAlignment="1">
      <alignment horizontal="center" wrapText="1"/>
    </xf>
    <xf numFmtId="164" fontId="7" fillId="0" borderId="1" xfId="3" applyNumberFormat="1" applyFont="1" applyFill="1" applyBorder="1" applyAlignment="1">
      <alignment horizontal="center" wrapText="1"/>
    </xf>
    <xf numFmtId="164" fontId="10" fillId="0" borderId="1" xfId="3" applyNumberFormat="1" applyFont="1" applyBorder="1" applyAlignment="1">
      <alignment horizontal="center"/>
    </xf>
    <xf numFmtId="167" fontId="3" fillId="0" borderId="3" xfId="6" applyNumberFormat="1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 wrapText="1"/>
    </xf>
    <xf numFmtId="164" fontId="10" fillId="0" borderId="1" xfId="3" applyNumberFormat="1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/>
    </xf>
    <xf numFmtId="164" fontId="10" fillId="0" borderId="1" xfId="3" applyNumberFormat="1" applyFont="1" applyBorder="1" applyAlignment="1">
      <alignment horizontal="center" wrapText="1"/>
    </xf>
    <xf numFmtId="0" fontId="7" fillId="0" borderId="4" xfId="0" applyFont="1" applyFill="1" applyBorder="1" applyAlignment="1">
      <alignment horizontal="justify" wrapText="1"/>
    </xf>
    <xf numFmtId="164" fontId="9" fillId="0" borderId="1" xfId="3" applyNumberFormat="1" applyFont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49" fontId="7" fillId="0" borderId="1" xfId="3" applyNumberFormat="1" applyFont="1" applyFill="1" applyBorder="1" applyAlignment="1">
      <alignment horizontal="left" wrapText="1"/>
    </xf>
    <xf numFmtId="164" fontId="9" fillId="0" borderId="1" xfId="3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7">
    <cellStyle name="Обычный" xfId="0" builtinId="0"/>
    <cellStyle name="Обычный 2" xfId="3"/>
    <cellStyle name="Обычный 3" xfId="1"/>
    <cellStyle name="Обычный 4" xfId="2"/>
    <cellStyle name="Обычный 5" xfId="4"/>
    <cellStyle name="Обычный 6" xf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13" zoomScale="90" zoomScaleNormal="90" workbookViewId="0">
      <selection activeCell="H25" sqref="H25"/>
    </sheetView>
  </sheetViews>
  <sheetFormatPr defaultColWidth="9.140625" defaultRowHeight="15" x14ac:dyDescent="0.25"/>
  <cols>
    <col min="1" max="1" width="56.5703125" style="14" customWidth="1"/>
    <col min="2" max="2" width="8" style="15" customWidth="1"/>
    <col min="3" max="3" width="13.5703125" style="16" customWidth="1"/>
    <col min="4" max="4" width="12.28515625" style="12" customWidth="1"/>
    <col min="5" max="5" width="12.85546875" style="12" customWidth="1"/>
    <col min="6" max="6" width="12.5703125" style="12" customWidth="1"/>
    <col min="7" max="7" width="10.7109375" style="17" customWidth="1"/>
    <col min="8" max="8" width="42.140625" style="12" customWidth="1"/>
    <col min="9" max="16384" width="9.140625" style="12"/>
  </cols>
  <sheetData>
    <row r="1" spans="1:8" ht="61.5" customHeight="1" x14ac:dyDescent="0.25">
      <c r="A1" s="46" t="s">
        <v>95</v>
      </c>
      <c r="B1" s="46"/>
      <c r="C1" s="46"/>
      <c r="D1" s="46"/>
      <c r="E1" s="46"/>
      <c r="F1" s="46"/>
      <c r="G1" s="47"/>
      <c r="H1" s="47"/>
    </row>
    <row r="2" spans="1:8" ht="23.25" customHeight="1" x14ac:dyDescent="0.25">
      <c r="B2" s="18"/>
      <c r="C2" s="12"/>
      <c r="F2" s="19" t="s">
        <v>0</v>
      </c>
    </row>
    <row r="3" spans="1:8" ht="75" x14ac:dyDescent="0.25">
      <c r="A3" s="1" t="s">
        <v>1</v>
      </c>
      <c r="B3" s="2" t="s">
        <v>2</v>
      </c>
      <c r="C3" s="3" t="s">
        <v>3</v>
      </c>
      <c r="D3" s="4" t="s">
        <v>91</v>
      </c>
      <c r="E3" s="4" t="s">
        <v>4</v>
      </c>
      <c r="F3" s="4" t="s">
        <v>76</v>
      </c>
      <c r="G3" s="20" t="s">
        <v>90</v>
      </c>
      <c r="H3" s="41" t="s">
        <v>92</v>
      </c>
    </row>
    <row r="4" spans="1:8" x14ac:dyDescent="0.25">
      <c r="A4" s="21" t="s">
        <v>5</v>
      </c>
      <c r="B4" s="10" t="s">
        <v>39</v>
      </c>
      <c r="C4" s="22">
        <f>C5+C6+C7+C8+C9+C10+C11+C12</f>
        <v>52391.9</v>
      </c>
      <c r="D4" s="22">
        <f t="shared" ref="D4:E4" si="0">D5+D6+D7+D8+D9+D10+D11+D12</f>
        <v>101103.5</v>
      </c>
      <c r="E4" s="22">
        <f t="shared" si="0"/>
        <v>100139.4</v>
      </c>
      <c r="F4" s="23">
        <f t="shared" ref="F4:F46" si="1">E4/C4*100</f>
        <v>191.13527091019793</v>
      </c>
      <c r="G4" s="11">
        <f>(E4/D4)*100</f>
        <v>99.046422725227117</v>
      </c>
      <c r="H4" s="42"/>
    </row>
    <row r="5" spans="1:8" ht="60" x14ac:dyDescent="0.25">
      <c r="A5" s="7" t="s">
        <v>6</v>
      </c>
      <c r="B5" s="6" t="s">
        <v>40</v>
      </c>
      <c r="C5" s="24">
        <v>2069</v>
      </c>
      <c r="D5" s="25">
        <v>1666.5</v>
      </c>
      <c r="E5" s="25">
        <v>1666.5</v>
      </c>
      <c r="F5" s="26">
        <f t="shared" si="1"/>
        <v>80.546157564040598</v>
      </c>
      <c r="G5" s="13">
        <f t="shared" ref="G5:G46" si="2">(E5/D5)*100</f>
        <v>100</v>
      </c>
      <c r="H5" s="43" t="s">
        <v>101</v>
      </c>
    </row>
    <row r="6" spans="1:8" ht="45" x14ac:dyDescent="0.25">
      <c r="A6" s="7" t="s">
        <v>7</v>
      </c>
      <c r="B6" s="6" t="s">
        <v>41</v>
      </c>
      <c r="C6" s="24">
        <v>2105.4</v>
      </c>
      <c r="D6" s="25">
        <v>2344.1999999999998</v>
      </c>
      <c r="E6" s="25">
        <v>2315.1</v>
      </c>
      <c r="F6" s="26">
        <f t="shared" si="1"/>
        <v>109.96010259333143</v>
      </c>
      <c r="G6" s="13">
        <f t="shared" si="2"/>
        <v>98.758638341438441</v>
      </c>
      <c r="H6" s="42"/>
    </row>
    <row r="7" spans="1:8" ht="45" x14ac:dyDescent="0.25">
      <c r="A7" s="7" t="s">
        <v>8</v>
      </c>
      <c r="B7" s="6" t="s">
        <v>42</v>
      </c>
      <c r="C7" s="24">
        <v>26155.599999999999</v>
      </c>
      <c r="D7" s="25">
        <v>29536.799999999999</v>
      </c>
      <c r="E7" s="25">
        <v>29352.6</v>
      </c>
      <c r="F7" s="26">
        <f t="shared" si="1"/>
        <v>112.22300386915229</v>
      </c>
      <c r="G7" s="13">
        <f t="shared" si="2"/>
        <v>99.376371170878357</v>
      </c>
      <c r="H7" s="41"/>
    </row>
    <row r="8" spans="1:8" ht="18.75" customHeight="1" x14ac:dyDescent="0.25">
      <c r="A8" s="7" t="s">
        <v>9</v>
      </c>
      <c r="B8" s="6" t="s">
        <v>43</v>
      </c>
      <c r="C8" s="24">
        <v>9.6999999999999993</v>
      </c>
      <c r="D8" s="24">
        <v>8.6</v>
      </c>
      <c r="E8" s="26">
        <v>8.6</v>
      </c>
      <c r="F8" s="26">
        <f t="shared" si="1"/>
        <v>88.659793814433002</v>
      </c>
      <c r="G8" s="13">
        <f t="shared" si="2"/>
        <v>100</v>
      </c>
      <c r="H8" s="42" t="s">
        <v>100</v>
      </c>
    </row>
    <row r="9" spans="1:8" ht="44.25" customHeight="1" x14ac:dyDescent="0.25">
      <c r="A9" s="7" t="s">
        <v>10</v>
      </c>
      <c r="B9" s="6" t="s">
        <v>44</v>
      </c>
      <c r="C9" s="24">
        <v>11677.8</v>
      </c>
      <c r="D9" s="26">
        <v>12502.9</v>
      </c>
      <c r="E9" s="26">
        <v>12214.8</v>
      </c>
      <c r="F9" s="26">
        <f t="shared" si="1"/>
        <v>104.59846888968814</v>
      </c>
      <c r="G9" s="13">
        <f t="shared" si="2"/>
        <v>97.69573458957521</v>
      </c>
      <c r="H9" s="41"/>
    </row>
    <row r="10" spans="1:8" ht="20.25" customHeight="1" x14ac:dyDescent="0.25">
      <c r="A10" s="7" t="s">
        <v>11</v>
      </c>
      <c r="B10" s="6" t="s">
        <v>45</v>
      </c>
      <c r="C10" s="24">
        <v>1850</v>
      </c>
      <c r="D10" s="26">
        <v>4415.7</v>
      </c>
      <c r="E10" s="26">
        <v>4404.3</v>
      </c>
      <c r="F10" s="26">
        <f t="shared" si="1"/>
        <v>238.0702702702703</v>
      </c>
      <c r="G10" s="13">
        <f t="shared" si="2"/>
        <v>99.741830287383664</v>
      </c>
      <c r="H10" s="42"/>
    </row>
    <row r="11" spans="1:8" x14ac:dyDescent="0.25">
      <c r="A11" s="7" t="s">
        <v>12</v>
      </c>
      <c r="B11" s="6" t="s">
        <v>46</v>
      </c>
      <c r="C11" s="24">
        <v>100</v>
      </c>
      <c r="D11" s="26">
        <v>0</v>
      </c>
      <c r="E11" s="26">
        <v>0</v>
      </c>
      <c r="F11" s="26"/>
      <c r="G11" s="13" t="e">
        <f t="shared" si="2"/>
        <v>#DIV/0!</v>
      </c>
      <c r="H11" s="42"/>
    </row>
    <row r="12" spans="1:8" ht="30" customHeight="1" x14ac:dyDescent="0.25">
      <c r="A12" s="7" t="s">
        <v>13</v>
      </c>
      <c r="B12" s="6" t="s">
        <v>47</v>
      </c>
      <c r="C12" s="24">
        <v>8424.4</v>
      </c>
      <c r="D12" s="26">
        <v>50628.800000000003</v>
      </c>
      <c r="E12" s="26">
        <v>50177.5</v>
      </c>
      <c r="F12" s="26">
        <f t="shared" si="1"/>
        <v>595.62105313138034</v>
      </c>
      <c r="G12" s="13">
        <f t="shared" si="2"/>
        <v>99.108610119141673</v>
      </c>
      <c r="H12" s="41"/>
    </row>
    <row r="13" spans="1:8" ht="29.25" x14ac:dyDescent="0.25">
      <c r="A13" s="21" t="s">
        <v>14</v>
      </c>
      <c r="B13" s="10" t="s">
        <v>48</v>
      </c>
      <c r="C13" s="22">
        <f>C14</f>
        <v>50</v>
      </c>
      <c r="D13" s="22">
        <f t="shared" ref="D13:E13" si="3">D14</f>
        <v>176.6</v>
      </c>
      <c r="E13" s="22">
        <f t="shared" si="3"/>
        <v>176.6</v>
      </c>
      <c r="F13" s="23">
        <f t="shared" si="1"/>
        <v>353.2</v>
      </c>
      <c r="G13" s="11">
        <f t="shared" si="2"/>
        <v>100</v>
      </c>
      <c r="H13" s="42"/>
    </row>
    <row r="14" spans="1:8" ht="45" x14ac:dyDescent="0.25">
      <c r="A14" s="7" t="s">
        <v>97</v>
      </c>
      <c r="B14" s="6" t="s">
        <v>96</v>
      </c>
      <c r="C14" s="24">
        <v>50</v>
      </c>
      <c r="D14" s="26">
        <v>176.6</v>
      </c>
      <c r="E14" s="27">
        <v>176.6</v>
      </c>
      <c r="F14" s="26">
        <f t="shared" si="1"/>
        <v>353.2</v>
      </c>
      <c r="G14" s="13">
        <f t="shared" si="2"/>
        <v>100</v>
      </c>
      <c r="H14" s="41"/>
    </row>
    <row r="15" spans="1:8" x14ac:dyDescent="0.25">
      <c r="A15" s="21" t="s">
        <v>15</v>
      </c>
      <c r="B15" s="10" t="s">
        <v>49</v>
      </c>
      <c r="C15" s="22">
        <f>C16+C17+C18+C19</f>
        <v>15802.4</v>
      </c>
      <c r="D15" s="22">
        <f t="shared" ref="D15:E15" si="4">D16+D17+D18+D19</f>
        <v>71063.3</v>
      </c>
      <c r="E15" s="22">
        <f t="shared" si="4"/>
        <v>70321.7</v>
      </c>
      <c r="F15" s="23">
        <f t="shared" si="1"/>
        <v>445.00645471573932</v>
      </c>
      <c r="G15" s="11">
        <f t="shared" si="2"/>
        <v>98.956423357766937</v>
      </c>
      <c r="H15" s="42"/>
    </row>
    <row r="16" spans="1:8" ht="25.5" customHeight="1" x14ac:dyDescent="0.25">
      <c r="A16" s="7" t="s">
        <v>16</v>
      </c>
      <c r="B16" s="6" t="s">
        <v>50</v>
      </c>
      <c r="C16" s="24">
        <v>806</v>
      </c>
      <c r="D16" s="28">
        <v>30425.5</v>
      </c>
      <c r="E16" s="28">
        <v>30424.2</v>
      </c>
      <c r="F16" s="26">
        <f t="shared" si="1"/>
        <v>3774.7146401985115</v>
      </c>
      <c r="G16" s="13">
        <f t="shared" si="2"/>
        <v>99.995727268245389</v>
      </c>
      <c r="H16" s="42"/>
    </row>
    <row r="17" spans="1:8" x14ac:dyDescent="0.25">
      <c r="A17" s="7" t="s">
        <v>17</v>
      </c>
      <c r="B17" s="6" t="s">
        <v>51</v>
      </c>
      <c r="C17" s="24">
        <v>1100</v>
      </c>
      <c r="D17" s="28">
        <v>1300</v>
      </c>
      <c r="E17" s="28">
        <v>1273.0999999999999</v>
      </c>
      <c r="F17" s="26">
        <f t="shared" si="1"/>
        <v>115.73636363636363</v>
      </c>
      <c r="G17" s="13">
        <f t="shared" si="2"/>
        <v>97.930769230769215</v>
      </c>
      <c r="H17" s="41"/>
    </row>
    <row r="18" spans="1:8" x14ac:dyDescent="0.25">
      <c r="A18" s="7" t="s">
        <v>18</v>
      </c>
      <c r="B18" s="6" t="s">
        <v>52</v>
      </c>
      <c r="C18" s="24">
        <v>11894.5</v>
      </c>
      <c r="D18" s="28">
        <v>35970.699999999997</v>
      </c>
      <c r="E18" s="28">
        <v>35294.699999999997</v>
      </c>
      <c r="F18" s="26">
        <f t="shared" si="1"/>
        <v>296.73126234814407</v>
      </c>
      <c r="G18" s="13">
        <f t="shared" si="2"/>
        <v>98.120692674871492</v>
      </c>
      <c r="H18" s="41"/>
    </row>
    <row r="19" spans="1:8" x14ac:dyDescent="0.25">
      <c r="A19" s="7" t="s">
        <v>19</v>
      </c>
      <c r="B19" s="6" t="s">
        <v>53</v>
      </c>
      <c r="C19" s="24">
        <v>2001.9</v>
      </c>
      <c r="D19" s="28">
        <v>3367.1</v>
      </c>
      <c r="E19" s="28">
        <v>3329.7</v>
      </c>
      <c r="F19" s="26">
        <f t="shared" si="1"/>
        <v>166.32698936010789</v>
      </c>
      <c r="G19" s="13">
        <f t="shared" si="2"/>
        <v>98.889251878471086</v>
      </c>
      <c r="H19" s="42"/>
    </row>
    <row r="20" spans="1:8" ht="14.25" customHeight="1" x14ac:dyDescent="0.25">
      <c r="A20" s="21" t="s">
        <v>20</v>
      </c>
      <c r="B20" s="10" t="s">
        <v>54</v>
      </c>
      <c r="C20" s="22">
        <f>C22+C23</f>
        <v>14811.400000000001</v>
      </c>
      <c r="D20" s="22">
        <f t="shared" ref="D20:E20" si="5">D22+D23</f>
        <v>50502.6</v>
      </c>
      <c r="E20" s="22">
        <f t="shared" si="5"/>
        <v>50502.6</v>
      </c>
      <c r="F20" s="23">
        <f t="shared" si="1"/>
        <v>340.97114384865705</v>
      </c>
      <c r="G20" s="11">
        <f t="shared" si="2"/>
        <v>100</v>
      </c>
      <c r="H20" s="42"/>
    </row>
    <row r="21" spans="1:8" hidden="1" x14ac:dyDescent="0.25">
      <c r="A21" s="7" t="s">
        <v>21</v>
      </c>
      <c r="B21" s="6" t="s">
        <v>55</v>
      </c>
      <c r="C21" s="29">
        <v>0</v>
      </c>
      <c r="D21" s="29">
        <v>0</v>
      </c>
      <c r="E21" s="29">
        <v>0</v>
      </c>
      <c r="F21" s="26" t="s">
        <v>78</v>
      </c>
      <c r="G21" s="13" t="e">
        <f t="shared" si="2"/>
        <v>#DIV/0!</v>
      </c>
      <c r="H21" s="42"/>
    </row>
    <row r="22" spans="1:8" ht="30.75" customHeight="1" x14ac:dyDescent="0.25">
      <c r="A22" s="7" t="s">
        <v>22</v>
      </c>
      <c r="B22" s="6" t="s">
        <v>56</v>
      </c>
      <c r="C22" s="24">
        <v>14811.2</v>
      </c>
      <c r="D22" s="26">
        <v>50502.400000000001</v>
      </c>
      <c r="E22" s="28">
        <v>50502.400000000001</v>
      </c>
      <c r="F22" s="26">
        <f t="shared" si="1"/>
        <v>340.97439775305173</v>
      </c>
      <c r="G22" s="13">
        <f t="shared" si="2"/>
        <v>100</v>
      </c>
      <c r="H22" s="41"/>
    </row>
    <row r="23" spans="1:8" ht="30.75" customHeight="1" x14ac:dyDescent="0.25">
      <c r="A23" s="9" t="s">
        <v>80</v>
      </c>
      <c r="B23" s="6" t="s">
        <v>81</v>
      </c>
      <c r="C23" s="24">
        <v>0.2</v>
      </c>
      <c r="D23" s="26">
        <v>0.2</v>
      </c>
      <c r="E23" s="28">
        <v>0.2</v>
      </c>
      <c r="F23" s="26">
        <f t="shared" si="1"/>
        <v>100</v>
      </c>
      <c r="G23" s="13">
        <f t="shared" si="2"/>
        <v>100</v>
      </c>
      <c r="H23" s="42"/>
    </row>
    <row r="24" spans="1:8" ht="30.75" customHeight="1" x14ac:dyDescent="0.25">
      <c r="A24" s="30" t="s">
        <v>86</v>
      </c>
      <c r="B24" s="10" t="s">
        <v>88</v>
      </c>
      <c r="C24" s="31">
        <f>C25</f>
        <v>118</v>
      </c>
      <c r="D24" s="31">
        <f t="shared" ref="D24:E24" si="6">D25</f>
        <v>18</v>
      </c>
      <c r="E24" s="31">
        <f t="shared" si="6"/>
        <v>15.8</v>
      </c>
      <c r="F24" s="23">
        <f t="shared" si="1"/>
        <v>13.389830508474576</v>
      </c>
      <c r="G24" s="11">
        <f t="shared" si="2"/>
        <v>87.777777777777771</v>
      </c>
      <c r="H24" s="42"/>
    </row>
    <row r="25" spans="1:8" ht="95.25" customHeight="1" x14ac:dyDescent="0.25">
      <c r="A25" s="9" t="s">
        <v>87</v>
      </c>
      <c r="B25" s="6" t="s">
        <v>89</v>
      </c>
      <c r="C25" s="24">
        <v>118</v>
      </c>
      <c r="D25" s="26">
        <v>18</v>
      </c>
      <c r="E25" s="28">
        <v>15.8</v>
      </c>
      <c r="F25" s="26">
        <f t="shared" si="1"/>
        <v>13.389830508474576</v>
      </c>
      <c r="G25" s="13">
        <f t="shared" si="2"/>
        <v>87.777777777777771</v>
      </c>
      <c r="H25" s="41" t="s">
        <v>93</v>
      </c>
    </row>
    <row r="26" spans="1:8" x14ac:dyDescent="0.25">
      <c r="A26" s="21" t="s">
        <v>23</v>
      </c>
      <c r="B26" s="10" t="s">
        <v>57</v>
      </c>
      <c r="C26" s="22">
        <f>C27+C28+C29+C30+C31</f>
        <v>423599.39999999997</v>
      </c>
      <c r="D26" s="22">
        <f t="shared" ref="D26:E26" si="7">D27+D28+D29+D30+D31</f>
        <v>499760.7</v>
      </c>
      <c r="E26" s="22">
        <f t="shared" si="7"/>
        <v>485676.79999999999</v>
      </c>
      <c r="F26" s="23">
        <f t="shared" si="1"/>
        <v>114.65474219274154</v>
      </c>
      <c r="G26" s="11">
        <f t="shared" si="2"/>
        <v>97.181871243577163</v>
      </c>
      <c r="H26" s="42"/>
    </row>
    <row r="27" spans="1:8" ht="21.75" customHeight="1" x14ac:dyDescent="0.25">
      <c r="A27" s="7" t="s">
        <v>24</v>
      </c>
      <c r="B27" s="6" t="s">
        <v>58</v>
      </c>
      <c r="C27" s="24">
        <v>97680.4</v>
      </c>
      <c r="D27" s="25">
        <v>111103.4</v>
      </c>
      <c r="E27" s="25">
        <v>108630.6</v>
      </c>
      <c r="F27" s="26">
        <f t="shared" si="1"/>
        <v>111.21023255433025</v>
      </c>
      <c r="G27" s="13">
        <f t="shared" si="2"/>
        <v>97.774325538192357</v>
      </c>
      <c r="H27" s="44"/>
    </row>
    <row r="28" spans="1:8" x14ac:dyDescent="0.25">
      <c r="A28" s="7" t="s">
        <v>25</v>
      </c>
      <c r="B28" s="6" t="s">
        <v>59</v>
      </c>
      <c r="C28" s="24">
        <v>258346.3</v>
      </c>
      <c r="D28" s="25">
        <v>313857.7</v>
      </c>
      <c r="E28" s="25">
        <v>304152.5</v>
      </c>
      <c r="F28" s="26">
        <f t="shared" si="1"/>
        <v>117.7305422992317</v>
      </c>
      <c r="G28" s="13">
        <f t="shared" si="2"/>
        <v>96.90777062343858</v>
      </c>
      <c r="H28" s="45"/>
    </row>
    <row r="29" spans="1:8" x14ac:dyDescent="0.25">
      <c r="A29" s="7" t="s">
        <v>26</v>
      </c>
      <c r="B29" s="6" t="s">
        <v>60</v>
      </c>
      <c r="C29" s="24">
        <v>25328.9</v>
      </c>
      <c r="D29" s="25">
        <v>28052.400000000001</v>
      </c>
      <c r="E29" s="25">
        <v>26971.200000000001</v>
      </c>
      <c r="F29" s="26">
        <f t="shared" si="1"/>
        <v>106.48389784001672</v>
      </c>
      <c r="G29" s="13">
        <f t="shared" si="2"/>
        <v>96.145784317919322</v>
      </c>
      <c r="H29" s="45"/>
    </row>
    <row r="30" spans="1:8" ht="64.5" customHeight="1" x14ac:dyDescent="0.25">
      <c r="A30" s="7" t="s">
        <v>27</v>
      </c>
      <c r="B30" s="6" t="s">
        <v>61</v>
      </c>
      <c r="C30" s="24">
        <v>1588.1</v>
      </c>
      <c r="D30" s="25">
        <v>1756.8</v>
      </c>
      <c r="E30" s="25">
        <v>1515.4</v>
      </c>
      <c r="F30" s="26">
        <f t="shared" si="1"/>
        <v>95.422202632076079</v>
      </c>
      <c r="G30" s="13">
        <f t="shared" si="2"/>
        <v>86.259107468123858</v>
      </c>
      <c r="H30" s="41" t="s">
        <v>94</v>
      </c>
    </row>
    <row r="31" spans="1:8" ht="42.75" customHeight="1" x14ac:dyDescent="0.25">
      <c r="A31" s="7" t="s">
        <v>28</v>
      </c>
      <c r="B31" s="6" t="s">
        <v>62</v>
      </c>
      <c r="C31" s="24">
        <v>40655.699999999997</v>
      </c>
      <c r="D31" s="25">
        <v>44990.400000000001</v>
      </c>
      <c r="E31" s="32">
        <v>44407.1</v>
      </c>
      <c r="F31" s="26">
        <f t="shared" si="1"/>
        <v>109.22724242849095</v>
      </c>
      <c r="G31" s="13">
        <f t="shared" si="2"/>
        <v>98.703501191365262</v>
      </c>
      <c r="H31" s="41"/>
    </row>
    <row r="32" spans="1:8" x14ac:dyDescent="0.25">
      <c r="A32" s="21" t="s">
        <v>29</v>
      </c>
      <c r="B32" s="10" t="s">
        <v>63</v>
      </c>
      <c r="C32" s="22">
        <f>C33</f>
        <v>26282</v>
      </c>
      <c r="D32" s="22">
        <f t="shared" ref="D32:F32" si="8">D33</f>
        <v>43008.7</v>
      </c>
      <c r="E32" s="22">
        <f t="shared" si="8"/>
        <v>40707.4</v>
      </c>
      <c r="F32" s="22">
        <f t="shared" si="8"/>
        <v>154.88699490145348</v>
      </c>
      <c r="G32" s="11">
        <f t="shared" si="2"/>
        <v>94.649222134126362</v>
      </c>
      <c r="H32" s="42"/>
    </row>
    <row r="33" spans="1:8" ht="45.75" customHeight="1" x14ac:dyDescent="0.25">
      <c r="A33" s="7" t="s">
        <v>30</v>
      </c>
      <c r="B33" s="6" t="s">
        <v>64</v>
      </c>
      <c r="C33" s="24">
        <v>26282</v>
      </c>
      <c r="D33" s="28">
        <v>43008.7</v>
      </c>
      <c r="E33" s="28">
        <v>40707.4</v>
      </c>
      <c r="F33" s="26">
        <f t="shared" si="1"/>
        <v>154.88699490145348</v>
      </c>
      <c r="G33" s="13">
        <f t="shared" si="2"/>
        <v>94.649222134126362</v>
      </c>
      <c r="H33" s="43" t="s">
        <v>99</v>
      </c>
    </row>
    <row r="34" spans="1:8" ht="21" customHeight="1" x14ac:dyDescent="0.25">
      <c r="A34" s="21" t="s">
        <v>82</v>
      </c>
      <c r="B34" s="10" t="s">
        <v>84</v>
      </c>
      <c r="C34" s="31">
        <f>C35</f>
        <v>751.9</v>
      </c>
      <c r="D34" s="31">
        <f t="shared" ref="D34:E34" si="9">D35</f>
        <v>650.70000000000005</v>
      </c>
      <c r="E34" s="31">
        <f t="shared" si="9"/>
        <v>650.1</v>
      </c>
      <c r="F34" s="23">
        <f t="shared" si="1"/>
        <v>86.460965553930052</v>
      </c>
      <c r="G34" s="11">
        <f t="shared" si="2"/>
        <v>99.907791609036423</v>
      </c>
      <c r="H34" s="42"/>
    </row>
    <row r="35" spans="1:8" x14ac:dyDescent="0.25">
      <c r="A35" s="7" t="s">
        <v>83</v>
      </c>
      <c r="B35" s="6" t="s">
        <v>85</v>
      </c>
      <c r="C35" s="24">
        <v>751.9</v>
      </c>
      <c r="D35" s="28">
        <v>650.70000000000005</v>
      </c>
      <c r="E35" s="28">
        <v>650.1</v>
      </c>
      <c r="F35" s="26">
        <f t="shared" si="1"/>
        <v>86.460965553930052</v>
      </c>
      <c r="G35" s="13">
        <f t="shared" si="2"/>
        <v>99.907791609036423</v>
      </c>
      <c r="H35" s="42" t="s">
        <v>100</v>
      </c>
    </row>
    <row r="36" spans="1:8" x14ac:dyDescent="0.25">
      <c r="A36" s="21" t="s">
        <v>31</v>
      </c>
      <c r="B36" s="10" t="s">
        <v>65</v>
      </c>
      <c r="C36" s="22">
        <f>C37+C38+C39+C40</f>
        <v>37937.000000000007</v>
      </c>
      <c r="D36" s="22">
        <f t="shared" ref="D36:E36" si="10">D37+D38+D39+D40</f>
        <v>39768</v>
      </c>
      <c r="E36" s="22">
        <f t="shared" si="10"/>
        <v>39392</v>
      </c>
      <c r="F36" s="23">
        <f t="shared" si="1"/>
        <v>103.83530590188997</v>
      </c>
      <c r="G36" s="11">
        <f t="shared" si="2"/>
        <v>99.054516193924769</v>
      </c>
      <c r="H36" s="42"/>
    </row>
    <row r="37" spans="1:8" x14ac:dyDescent="0.25">
      <c r="A37" s="7" t="s">
        <v>32</v>
      </c>
      <c r="B37" s="6" t="s">
        <v>66</v>
      </c>
      <c r="C37" s="24">
        <v>2767.1</v>
      </c>
      <c r="D37" s="28">
        <v>3144.7</v>
      </c>
      <c r="E37" s="28">
        <v>3144.3</v>
      </c>
      <c r="F37" s="26">
        <f t="shared" si="1"/>
        <v>113.6315998698999</v>
      </c>
      <c r="G37" s="13">
        <f t="shared" si="2"/>
        <v>99.987280185709309</v>
      </c>
      <c r="H37" s="42"/>
    </row>
    <row r="38" spans="1:8" x14ac:dyDescent="0.25">
      <c r="A38" s="7" t="s">
        <v>33</v>
      </c>
      <c r="B38" s="6" t="s">
        <v>67</v>
      </c>
      <c r="C38" s="24">
        <v>1260.2</v>
      </c>
      <c r="D38" s="28">
        <v>5026.3</v>
      </c>
      <c r="E38" s="28">
        <v>5024</v>
      </c>
      <c r="F38" s="26">
        <f t="shared" si="1"/>
        <v>398.66687827328991</v>
      </c>
      <c r="G38" s="13">
        <f t="shared" si="2"/>
        <v>99.954240693949828</v>
      </c>
      <c r="H38" s="42"/>
    </row>
    <row r="39" spans="1:8" x14ac:dyDescent="0.25">
      <c r="A39" s="7" t="s">
        <v>34</v>
      </c>
      <c r="B39" s="6" t="s">
        <v>68</v>
      </c>
      <c r="C39" s="24">
        <v>32655.9</v>
      </c>
      <c r="D39" s="28">
        <v>30197.5</v>
      </c>
      <c r="E39" s="28">
        <v>29824.2</v>
      </c>
      <c r="F39" s="26">
        <f t="shared" si="1"/>
        <v>91.32867261352466</v>
      </c>
      <c r="G39" s="13">
        <f t="shared" si="2"/>
        <v>98.763804950740962</v>
      </c>
      <c r="H39" s="42" t="s">
        <v>100</v>
      </c>
    </row>
    <row r="40" spans="1:8" x14ac:dyDescent="0.25">
      <c r="A40" s="7" t="s">
        <v>79</v>
      </c>
      <c r="B40" s="6" t="s">
        <v>77</v>
      </c>
      <c r="C40" s="24">
        <v>1253.8</v>
      </c>
      <c r="D40" s="28">
        <v>1399.5</v>
      </c>
      <c r="E40" s="28">
        <v>1399.5</v>
      </c>
      <c r="F40" s="26">
        <f t="shared" si="1"/>
        <v>111.62067315361301</v>
      </c>
      <c r="G40" s="13">
        <f t="shared" si="2"/>
        <v>100</v>
      </c>
      <c r="H40" s="42"/>
    </row>
    <row r="41" spans="1:8" x14ac:dyDescent="0.25">
      <c r="A41" s="21" t="s">
        <v>35</v>
      </c>
      <c r="B41" s="10" t="s">
        <v>69</v>
      </c>
      <c r="C41" s="31">
        <f>C42</f>
        <v>41167.699999999997</v>
      </c>
      <c r="D41" s="31">
        <f t="shared" ref="D41:F41" si="11">D42</f>
        <v>51435.199999999997</v>
      </c>
      <c r="E41" s="31">
        <f t="shared" si="11"/>
        <v>29879.8</v>
      </c>
      <c r="F41" s="31">
        <f t="shared" si="11"/>
        <v>72.580688258027536</v>
      </c>
      <c r="G41" s="11">
        <f t="shared" si="2"/>
        <v>58.092123681836561</v>
      </c>
      <c r="H41" s="42"/>
    </row>
    <row r="42" spans="1:8" ht="45" x14ac:dyDescent="0.25">
      <c r="A42" s="7" t="s">
        <v>36</v>
      </c>
      <c r="B42" s="6" t="s">
        <v>70</v>
      </c>
      <c r="C42" s="24">
        <v>41167.699999999997</v>
      </c>
      <c r="D42" s="28">
        <v>51435.199999999997</v>
      </c>
      <c r="E42" s="28">
        <v>29879.8</v>
      </c>
      <c r="F42" s="26">
        <f t="shared" si="1"/>
        <v>72.580688258027536</v>
      </c>
      <c r="G42" s="13">
        <f t="shared" si="2"/>
        <v>58.092123681836561</v>
      </c>
      <c r="H42" s="41" t="s">
        <v>98</v>
      </c>
    </row>
    <row r="43" spans="1:8" ht="43.5" x14ac:dyDescent="0.25">
      <c r="A43" s="33" t="s">
        <v>72</v>
      </c>
      <c r="B43" s="34" t="s">
        <v>75</v>
      </c>
      <c r="C43" s="35">
        <f>C44+C45</f>
        <v>29504.5</v>
      </c>
      <c r="D43" s="35">
        <f t="shared" ref="D43:E43" si="12">D44+D45</f>
        <v>51904.7</v>
      </c>
      <c r="E43" s="35">
        <f t="shared" si="12"/>
        <v>51904.7</v>
      </c>
      <c r="F43" s="23">
        <f t="shared" si="1"/>
        <v>175.92130014065651</v>
      </c>
      <c r="G43" s="11">
        <f t="shared" si="2"/>
        <v>100</v>
      </c>
      <c r="H43" s="42"/>
    </row>
    <row r="44" spans="1:8" ht="45" x14ac:dyDescent="0.25">
      <c r="A44" s="5" t="s">
        <v>73</v>
      </c>
      <c r="B44" s="36">
        <v>1401</v>
      </c>
      <c r="C44" s="37">
        <v>12217.1</v>
      </c>
      <c r="D44" s="28">
        <v>12217.5</v>
      </c>
      <c r="E44" s="28">
        <v>12217.5</v>
      </c>
      <c r="F44" s="26">
        <f t="shared" si="1"/>
        <v>100.00327409941802</v>
      </c>
      <c r="G44" s="13">
        <f t="shared" si="2"/>
        <v>100</v>
      </c>
      <c r="H44" s="42"/>
    </row>
    <row r="45" spans="1:8" x14ac:dyDescent="0.25">
      <c r="A45" s="8" t="s">
        <v>74</v>
      </c>
      <c r="B45" s="36">
        <v>1403</v>
      </c>
      <c r="C45" s="38">
        <v>17287.400000000001</v>
      </c>
      <c r="D45" s="28">
        <v>39687.199999999997</v>
      </c>
      <c r="E45" s="28">
        <v>39687.199999999997</v>
      </c>
      <c r="F45" s="26">
        <f t="shared" si="1"/>
        <v>229.57298379166326</v>
      </c>
      <c r="G45" s="13">
        <f t="shared" si="2"/>
        <v>100</v>
      </c>
      <c r="H45" s="42"/>
    </row>
    <row r="46" spans="1:8" x14ac:dyDescent="0.25">
      <c r="A46" s="39" t="s">
        <v>37</v>
      </c>
      <c r="B46" s="10" t="s">
        <v>71</v>
      </c>
      <c r="C46" s="22">
        <f>C4+C13+C15+C20+C26+C32+C36+C41+C43+C24+C34</f>
        <v>642416.19999999995</v>
      </c>
      <c r="D46" s="22">
        <v>909392.2</v>
      </c>
      <c r="E46" s="22">
        <f t="shared" ref="E46" si="13">E4+E13+E15+E20+E26+E32+E36+E41+E43+E24+E34</f>
        <v>869366.9</v>
      </c>
      <c r="F46" s="26">
        <f t="shared" si="1"/>
        <v>135.32767386625682</v>
      </c>
      <c r="G46" s="13">
        <f t="shared" si="2"/>
        <v>95.59867568690386</v>
      </c>
      <c r="H46" s="42"/>
    </row>
    <row r="47" spans="1:8" ht="29.25" x14ac:dyDescent="0.25">
      <c r="A47" s="39" t="s">
        <v>38</v>
      </c>
      <c r="B47" s="10"/>
      <c r="C47" s="40">
        <v>0</v>
      </c>
      <c r="D47" s="40">
        <v>-32408.7</v>
      </c>
      <c r="E47" s="40">
        <v>-10208.700000000001</v>
      </c>
      <c r="F47" s="23"/>
      <c r="G47" s="13"/>
      <c r="H47" s="42"/>
    </row>
  </sheetData>
  <mergeCells count="2">
    <mergeCell ref="H27:H29"/>
    <mergeCell ref="A1:H1"/>
  </mergeCells>
  <pageMargins left="0.15748031496062992" right="0.15748031496062992" top="0.43307086614173229" bottom="0.3937007874015748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Захаревич</dc:creator>
  <cp:lastModifiedBy>Admin</cp:lastModifiedBy>
  <cp:lastPrinted>2020-04-20T07:24:28Z</cp:lastPrinted>
  <dcterms:created xsi:type="dcterms:W3CDTF">2015-11-05T02:13:32Z</dcterms:created>
  <dcterms:modified xsi:type="dcterms:W3CDTF">2022-02-23T23:59:54Z</dcterms:modified>
</cp:coreProperties>
</file>