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535"/>
  </bookViews>
  <sheets>
    <sheet name="Лист2" sheetId="2" r:id="rId1"/>
  </sheets>
  <definedNames>
    <definedName name="_xlnm.Print_Titles" localSheetId="0">Лист2!$3:$3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13" i="2"/>
  <c r="F44" i="2" l="1"/>
  <c r="E44" i="2"/>
  <c r="E13" i="2" l="1"/>
  <c r="E22" i="2"/>
  <c r="E53" i="2" s="1"/>
  <c r="H11" i="2"/>
  <c r="F22" i="2" l="1"/>
  <c r="G25" i="2"/>
  <c r="H25" i="2"/>
  <c r="J13" i="2"/>
  <c r="I13" i="2"/>
  <c r="H14" i="2"/>
  <c r="G14" i="2"/>
  <c r="F13" i="2"/>
  <c r="G13" i="2" s="1"/>
  <c r="J22" i="2"/>
  <c r="I22" i="2"/>
  <c r="H13" i="2" l="1"/>
  <c r="D49" i="2"/>
  <c r="D47" i="2"/>
  <c r="D44" i="2"/>
  <c r="D39" i="2"/>
  <c r="D37" i="2"/>
  <c r="D35" i="2"/>
  <c r="D29" i="2"/>
  <c r="D27" i="2"/>
  <c r="D17" i="2"/>
  <c r="D15" i="2"/>
  <c r="D4" i="2"/>
  <c r="D53" i="2" s="1"/>
  <c r="G10" i="2" l="1"/>
  <c r="H10" i="2"/>
  <c r="C15" i="2" l="1"/>
  <c r="J47" i="2"/>
  <c r="I47" i="2"/>
  <c r="E47" i="2"/>
  <c r="F47" i="2"/>
  <c r="C47" i="2"/>
  <c r="C29" i="2"/>
  <c r="H28" i="2"/>
  <c r="G28" i="2"/>
  <c r="J27" i="2"/>
  <c r="I27" i="2"/>
  <c r="E27" i="2"/>
  <c r="F27" i="2"/>
  <c r="H27" i="2" s="1"/>
  <c r="C27" i="2"/>
  <c r="G27" i="2" l="1"/>
  <c r="H51" i="2"/>
  <c r="G51" i="2"/>
  <c r="H50" i="2"/>
  <c r="G50" i="2"/>
  <c r="H45" i="2"/>
  <c r="G45" i="2"/>
  <c r="H43" i="2"/>
  <c r="G43" i="2"/>
  <c r="H42" i="2"/>
  <c r="G42" i="2"/>
  <c r="H41" i="2"/>
  <c r="G41" i="2"/>
  <c r="H40" i="2"/>
  <c r="G40" i="2"/>
  <c r="H38" i="2"/>
  <c r="G38" i="2"/>
  <c r="H36" i="2"/>
  <c r="G36" i="2"/>
  <c r="H34" i="2"/>
  <c r="G34" i="2"/>
  <c r="H33" i="2"/>
  <c r="G33" i="2"/>
  <c r="H32" i="2"/>
  <c r="G32" i="2"/>
  <c r="H31" i="2"/>
  <c r="G31" i="2"/>
  <c r="H30" i="2"/>
  <c r="G30" i="2"/>
  <c r="H26" i="2"/>
  <c r="G26" i="2"/>
  <c r="H24" i="2"/>
  <c r="G24" i="2"/>
  <c r="H21" i="2"/>
  <c r="G21" i="2"/>
  <c r="H20" i="2"/>
  <c r="G20" i="2"/>
  <c r="H19" i="2"/>
  <c r="G19" i="2"/>
  <c r="H18" i="2"/>
  <c r="G18" i="2"/>
  <c r="H16" i="2"/>
  <c r="G16" i="2"/>
  <c r="H12" i="2"/>
  <c r="G12" i="2"/>
  <c r="H9" i="2"/>
  <c r="G9" i="2"/>
  <c r="H8" i="2"/>
  <c r="G8" i="2"/>
  <c r="H7" i="2"/>
  <c r="G7" i="2"/>
  <c r="H6" i="2"/>
  <c r="G6" i="2"/>
  <c r="H5" i="2"/>
  <c r="G5" i="2"/>
  <c r="C22" i="2"/>
  <c r="C49" i="2"/>
  <c r="C44" i="2"/>
  <c r="C39" i="2"/>
  <c r="C37" i="2"/>
  <c r="C35" i="2"/>
  <c r="C17" i="2"/>
  <c r="C4" i="2"/>
  <c r="C53" i="2" l="1"/>
  <c r="E4" i="2"/>
  <c r="E15" i="2"/>
  <c r="E17" i="2"/>
  <c r="E29" i="2"/>
  <c r="F29" i="2"/>
  <c r="E35" i="2"/>
  <c r="F35" i="2"/>
  <c r="E37" i="2"/>
  <c r="E39" i="2"/>
  <c r="E49" i="2"/>
  <c r="J49" i="2"/>
  <c r="I49" i="2"/>
  <c r="F49" i="2"/>
  <c r="J44" i="2"/>
  <c r="I44" i="2"/>
  <c r="J39" i="2"/>
  <c r="I39" i="2"/>
  <c r="F39" i="2"/>
  <c r="J37" i="2"/>
  <c r="I37" i="2"/>
  <c r="F37" i="2"/>
  <c r="J35" i="2"/>
  <c r="I35" i="2"/>
  <c r="J29" i="2"/>
  <c r="I29" i="2"/>
  <c r="J17" i="2"/>
  <c r="I17" i="2"/>
  <c r="F17" i="2"/>
  <c r="J15" i="2"/>
  <c r="I15" i="2"/>
  <c r="F15" i="2"/>
  <c r="J4" i="2"/>
  <c r="I4" i="2"/>
  <c r="F4" i="2"/>
  <c r="J53" i="2" l="1"/>
  <c r="I53" i="2"/>
  <c r="F53" i="2"/>
  <c r="H22" i="2"/>
  <c r="G22" i="2"/>
  <c r="H35" i="2"/>
  <c r="G35" i="2"/>
  <c r="H17" i="2"/>
  <c r="G17" i="2"/>
  <c r="H44" i="2"/>
  <c r="G44" i="2"/>
  <c r="H15" i="2"/>
  <c r="G15" i="2"/>
  <c r="H39" i="2"/>
  <c r="G39" i="2"/>
  <c r="H29" i="2"/>
  <c r="G29" i="2"/>
  <c r="H4" i="2"/>
  <c r="G4" i="2"/>
  <c r="H37" i="2"/>
  <c r="G37" i="2"/>
  <c r="H49" i="2"/>
  <c r="G49" i="2"/>
  <c r="H53" i="2" l="1"/>
  <c r="G53" i="2"/>
</calcChain>
</file>

<file path=xl/sharedStrings.xml><?xml version="1.0" encoding="utf-8"?>
<sst xmlns="http://schemas.openxmlformats.org/spreadsheetml/2006/main" count="111" uniqueCount="111">
  <si>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</si>
  <si>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</si>
  <si>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</si>
  <si>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</si>
  <si>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</si>
  <si>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</si>
  <si>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</si>
  <si>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Код</t>
  </si>
  <si>
    <t>Наименование расходов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</si>
  <si>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</si>
  <si>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</si>
  <si>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</si>
  <si>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</si>
  <si>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</si>
  <si>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</si>
  <si>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</si>
  <si>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</si>
  <si>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</si>
  <si>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</si>
  <si>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</si>
  <si>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</si>
  <si>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</si>
  <si>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</si>
  <si>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</si>
  <si>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</si>
  <si>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</si>
  <si>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</si>
  <si>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</si>
  <si>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</si>
  <si>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</si>
  <si>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</si>
  <si>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</si>
  <si>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</si>
  <si>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</si>
  <si>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</si>
  <si>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</si>
  <si>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</si>
  <si>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</si>
  <si>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</si>
  <si>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</si>
  <si>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0700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</si>
  <si>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</si>
  <si>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</si>
  <si>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</si>
  <si>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</si>
  <si>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</si>
  <si>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</si>
  <si>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</si>
  <si>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</si>
  <si>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</si>
  <si>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</si>
  <si>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</si>
  <si>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</si>
  <si>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</si>
  <si>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</si>
  <si>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</si>
  <si>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</si>
  <si>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</si>
  <si>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</si>
  <si>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</si>
  <si>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</si>
  <si>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</si>
  <si>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</si>
  <si>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</si>
  <si>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</si>
  <si>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</si>
  <si>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</si>
  <si>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</si>
  <si>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</si>
  <si>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1102</t>
  </si>
  <si>
    <t>Массовый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</si>
  <si>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</si>
  <si>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</si>
  <si>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</si>
  <si>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</si>
  <si>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</si>
  <si>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</si>
  <si>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</si>
  <si>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</si>
  <si>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</si>
  <si>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</si>
  <si>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Условно утверждаемые расходы</t>
  </si>
  <si>
    <t>Всего</t>
  </si>
  <si>
    <t xml:space="preserve"> в тыс. рублей</t>
  </si>
  <si>
    <t>2023 год</t>
  </si>
  <si>
    <t>0600</t>
  </si>
  <si>
    <t>ОХРАНА ОКРУЖАЮЩЕЙ СРЕДЫ</t>
  </si>
  <si>
    <t>0605</t>
  </si>
  <si>
    <t>Другие вопросы в области охраны окружающей среды</t>
  </si>
  <si>
    <t>Проведение выборов и референдумов</t>
  </si>
  <si>
    <t>0107</t>
  </si>
  <si>
    <t>2024 год</t>
  </si>
  <si>
    <t>НАЦИОНАЛЬНАЯ ОБОРОНА</t>
  </si>
  <si>
    <t>Мобилизационная и вневойсковая подготовка</t>
  </si>
  <si>
    <t>0200</t>
  </si>
  <si>
    <t>0203</t>
  </si>
  <si>
    <t>0501</t>
  </si>
  <si>
    <t>0503</t>
  </si>
  <si>
    <t>Жилищное хозяйство</t>
  </si>
  <si>
    <t>Благоустройство</t>
  </si>
  <si>
    <t>Аналитические данные  о расходах районного бюджета по разделам и подразделам классификации расходов на 2023 и плановый период 2024 и 2025 годов в сравнении с ожидаемым исполнением за 20221 год и отчетом за 2021 год</t>
  </si>
  <si>
    <t>2021 год фактическое исполнение</t>
  </si>
  <si>
    <t>Ожидаемое исполнение за 2022 год</t>
  </si>
  <si>
    <t>Уточненный план на 2022 год</t>
  </si>
  <si>
    <t>2023 год в сравнении с 2021 годом (%)</t>
  </si>
  <si>
    <t>2023 год в сравнении с уточненным планом 2022 года (%)</t>
  </si>
  <si>
    <t>2025 год</t>
  </si>
  <si>
    <t>0310</t>
  </si>
  <si>
    <t>1105</t>
  </si>
  <si>
    <t>Другие вопросы в области физической культуры и спорта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</si>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</sst>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0" fillId="0" borderId="0" xfId="0"/>
    <xf numFmtId="0" fontId="6" fillId="0" borderId="0" xfId="2" applyFont="1" applyAlignment="1">
      <alignment horizontal="center" vertical="center"/>
    </xf>
    <xf numFmtId="49" fontId="7" fillId="0" borderId="2" xfId="2" applyNumberFormat="1" applyFont="1" applyBorder="1" applyAlignment="1">
      <alignment horizontal="justify" vertical="top" wrapText="1"/>
    </xf>
    <xf numFmtId="49" fontId="8" fillId="0" borderId="2" xfId="2" applyNumberFormat="1" applyFont="1" applyBorder="1" applyAlignment="1">
      <alignment horizontal="justify" vertical="top" wrapText="1"/>
    </xf>
    <xf numFmtId="164" fontId="7" fillId="0" borderId="2" xfId="2" applyNumberFormat="1" applyFont="1" applyBorder="1" applyAlignment="1">
      <alignment horizontal="justify" vertical="top" wrapText="1"/>
    </xf>
    <xf numFmtId="49" fontId="8" fillId="0" borderId="1" xfId="2" applyNumberFormat="1" applyFont="1" applyBorder="1" applyAlignment="1">
      <alignment horizontal="justify" vertical="top" wrapText="1"/>
    </xf>
    <xf numFmtId="49" fontId="8" fillId="0" borderId="1" xfId="2" applyNumberFormat="1" applyFont="1" applyBorder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49" fontId="8" fillId="0" borderId="2" xfId="2" applyNumberFormat="1" applyFont="1" applyFill="1" applyBorder="1" applyAlignment="1">
      <alignment horizontal="justify" vertical="center" wrapText="1"/>
    </xf>
    <xf numFmtId="49" fontId="4" fillId="0" borderId="2" xfId="0" applyNumberFormat="1" applyFont="1" applyBorder="1" applyAlignment="1">
      <alignment vertical="top"/>
    </xf>
    <xf numFmtId="49" fontId="7" fillId="0" borderId="2" xfId="2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11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164" fontId="8" fillId="0" borderId="2" xfId="2" applyNumberFormat="1" applyFont="1" applyBorder="1" applyAlignment="1">
      <alignment horizontal="center" vertical="top" wrapText="1"/>
    </xf>
    <xf numFmtId="0" fontId="2" fillId="0" borderId="0" xfId="0" applyFont="1"/>
    <xf numFmtId="0" fontId="12" fillId="0" borderId="0" xfId="0" applyFont="1" applyAlignment="1">
      <alignment horizontal="right" vertical="top"/>
    </xf>
    <xf numFmtId="165" fontId="7" fillId="0" borderId="2" xfId="2" applyNumberFormat="1" applyFont="1" applyBorder="1" applyAlignment="1">
      <alignment horizontal="right"/>
    </xf>
    <xf numFmtId="165" fontId="13" fillId="0" borderId="3" xfId="0" applyNumberFormat="1" applyFont="1" applyBorder="1" applyAlignment="1" applyProtection="1">
      <alignment horizontal="right" vertical="center" wrapText="1"/>
    </xf>
    <xf numFmtId="9" fontId="13" fillId="0" borderId="3" xfId="1" applyFont="1" applyBorder="1" applyAlignment="1" applyProtection="1">
      <alignment horizontal="right" vertical="center" wrapText="1"/>
    </xf>
    <xf numFmtId="165" fontId="9" fillId="0" borderId="2" xfId="0" applyNumberFormat="1" applyFont="1" applyBorder="1" applyAlignment="1" applyProtection="1">
      <alignment horizontal="center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165" fontId="7" fillId="0" borderId="2" xfId="2" applyNumberFormat="1" applyFont="1" applyBorder="1" applyAlignment="1">
      <alignment horizontal="center" vertical="center"/>
    </xf>
    <xf numFmtId="165" fontId="13" fillId="0" borderId="3" xfId="0" applyNumberFormat="1" applyFont="1" applyBorder="1" applyAlignment="1" applyProtection="1">
      <alignment horizontal="center" vertical="center" wrapText="1"/>
    </xf>
    <xf numFmtId="9" fontId="13" fillId="0" borderId="3" xfId="1" applyFont="1" applyBorder="1" applyAlignment="1" applyProtection="1">
      <alignment horizontal="center" vertical="center" wrapText="1"/>
    </xf>
    <xf numFmtId="165" fontId="8" fillId="0" borderId="2" xfId="2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9" fontId="10" fillId="0" borderId="2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9" fontId="8" fillId="0" borderId="2" xfId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 applyProtection="1">
      <alignment horizontal="center" vertical="center" wrapText="1"/>
    </xf>
    <xf numFmtId="9" fontId="9" fillId="0" borderId="2" xfId="1" applyFont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>
      <alignment horizontal="justify" vertical="center" wrapText="1"/>
    </xf>
    <xf numFmtId="49" fontId="9" fillId="0" borderId="2" xfId="0" applyNumberFormat="1" applyFont="1" applyFill="1" applyBorder="1" applyAlignment="1">
      <alignment horizontal="justify" vertical="center" wrapText="1"/>
    </xf>
    <xf numFmtId="9" fontId="15" fillId="0" borderId="2" xfId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left"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165" fontId="13" fillId="0" borderId="3" xfId="0" applyNumberFormat="1" applyFont="1" applyBorder="1" applyAlignment="1" applyProtection="1">
      <alignment vertical="center" wrapText="1"/>
    </xf>
    <xf numFmtId="165" fontId="9" fillId="0" borderId="3" xfId="0" applyNumberFormat="1" applyFont="1" applyBorder="1" applyAlignment="1" applyProtection="1">
      <alignment vertical="center" wrapText="1"/>
    </xf>
    <xf numFmtId="165" fontId="9" fillId="0" borderId="2" xfId="0" applyNumberFormat="1" applyFont="1" applyBorder="1" applyAlignment="1" applyProtection="1">
      <alignment vertical="center" wrapText="1"/>
    </xf>
    <xf numFmtId="165" fontId="7" fillId="0" borderId="2" xfId="2" applyNumberFormat="1" applyFont="1" applyBorder="1" applyAlignment="1">
      <alignment vertical="center"/>
    </xf>
    <xf numFmtId="165" fontId="8" fillId="0" borderId="2" xfId="2" applyNumberFormat="1" applyFont="1" applyFill="1" applyBorder="1" applyAlignment="1">
      <alignment vertical="center"/>
    </xf>
    <xf numFmtId="164" fontId="8" fillId="0" borderId="2" xfId="2" applyNumberFormat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10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selection activeCell="I54" sqref="I54"/>
    </sheetView>
  </sheetViews>
  <sheetFormatPr defaultRowHeight="15.75" x14ac:dyDescent="0.25"/>
  <cols>
    <col min="1" max="1" width="67" customWidth="1"/>
    <col min="2" max="2" width="11.28515625" style="1" customWidth="1"/>
    <col min="3" max="3" width="13.5703125" customWidth="1"/>
    <col min="4" max="4" width="13.5703125" style="1" customWidth="1"/>
    <col min="5" max="5" width="13.5703125" customWidth="1"/>
    <col min="6" max="6" width="13.5703125" style="47" customWidth="1"/>
    <col min="7" max="8" width="13.5703125" customWidth="1"/>
    <col min="9" max="9" width="13.5703125" style="50" customWidth="1"/>
    <col min="10" max="10" width="20.42578125" style="50" customWidth="1"/>
  </cols>
  <sheetData>
    <row r="1" spans="1:10" s="1" customFormat="1" ht="54.75" customHeight="1" x14ac:dyDescent="0.3">
      <c r="A1" s="52" t="s">
        <v>100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.75" x14ac:dyDescent="0.25">
      <c r="A2" s="2"/>
      <c r="C2" s="2"/>
      <c r="D2" s="2"/>
      <c r="E2" s="2"/>
      <c r="F2" s="40"/>
      <c r="G2" s="2"/>
      <c r="H2" s="2"/>
      <c r="J2" s="39" t="s">
        <v>83</v>
      </c>
    </row>
    <row r="3" spans="1:10" ht="78.75" x14ac:dyDescent="0.25">
      <c r="A3" s="15" t="s">
        <v>8</v>
      </c>
      <c r="B3" s="14" t="s">
        <v>7</v>
      </c>
      <c r="C3" s="16" t="s">
        <v>101</v>
      </c>
      <c r="D3" s="16" t="s">
        <v>102</v>
      </c>
      <c r="E3" s="16" t="s">
        <v>103</v>
      </c>
      <c r="F3" s="46" t="s">
        <v>84</v>
      </c>
      <c r="G3" s="16" t="s">
        <v>104</v>
      </c>
      <c r="H3" s="16" t="s">
        <v>105</v>
      </c>
      <c r="I3" s="16" t="s">
        <v>91</v>
      </c>
      <c r="J3" s="16" t="s">
        <v>106</v>
      </c>
    </row>
    <row r="4" spans="1:10" s="17" customFormat="1" x14ac:dyDescent="0.25">
      <c r="A4" s="3" t="s">
        <v>0</v>
      </c>
      <c r="B4" s="10" t="s">
        <v>9</v>
      </c>
      <c r="C4" s="19">
        <f>SUM(C5:C12)</f>
        <v>100139.4</v>
      </c>
      <c r="D4" s="19">
        <f>SUM(D5:D12)</f>
        <v>68461</v>
      </c>
      <c r="E4" s="20">
        <f>SUM(E5:E12)</f>
        <v>77501</v>
      </c>
      <c r="F4" s="41">
        <f>SUM(F5:F12)</f>
        <v>80281</v>
      </c>
      <c r="G4" s="21">
        <f>F4/C4</f>
        <v>0.80169244073761181</v>
      </c>
      <c r="H4" s="21">
        <f>F4/E4</f>
        <v>1.035870504896711</v>
      </c>
      <c r="I4" s="25">
        <f>SUM(I5:I12)</f>
        <v>79971.299999999988</v>
      </c>
      <c r="J4" s="25">
        <f>SUM(J5:J12)</f>
        <v>79967.399999999994</v>
      </c>
    </row>
    <row r="5" spans="1:10" ht="31.5" x14ac:dyDescent="0.25">
      <c r="A5" s="4" t="s">
        <v>11</v>
      </c>
      <c r="B5" s="28" t="s">
        <v>10</v>
      </c>
      <c r="C5" s="27">
        <v>1666.5</v>
      </c>
      <c r="D5" s="22">
        <v>2512.8000000000002</v>
      </c>
      <c r="E5" s="22">
        <v>2512.8000000000002</v>
      </c>
      <c r="F5" s="42">
        <v>2556.1</v>
      </c>
      <c r="G5" s="29">
        <f t="shared" ref="G5:G51" si="0">F5/C5</f>
        <v>1.5338133813381338</v>
      </c>
      <c r="H5" s="29">
        <f t="shared" ref="H5:H51" si="1">F5/E5</f>
        <v>1.0172317733205984</v>
      </c>
      <c r="I5" s="22">
        <v>2556.1</v>
      </c>
      <c r="J5" s="22">
        <v>2556.1</v>
      </c>
    </row>
    <row r="6" spans="1:10" ht="47.25" x14ac:dyDescent="0.25">
      <c r="A6" s="4" t="s">
        <v>13</v>
      </c>
      <c r="B6" s="28" t="s">
        <v>12</v>
      </c>
      <c r="C6" s="27">
        <v>2315.1</v>
      </c>
      <c r="D6" s="22">
        <v>2365.6999999999998</v>
      </c>
      <c r="E6" s="22">
        <v>2365.6999999999998</v>
      </c>
      <c r="F6" s="42">
        <v>2426.6</v>
      </c>
      <c r="G6" s="29">
        <f t="shared" si="0"/>
        <v>1.0481620664334155</v>
      </c>
      <c r="H6" s="29">
        <f t="shared" si="1"/>
        <v>1.0257429090755379</v>
      </c>
      <c r="I6" s="22">
        <v>2426.6</v>
      </c>
      <c r="J6" s="22">
        <v>2426.6</v>
      </c>
    </row>
    <row r="7" spans="1:10" ht="47.25" x14ac:dyDescent="0.25">
      <c r="A7" s="4" t="s">
        <v>15</v>
      </c>
      <c r="B7" s="28" t="s">
        <v>14</v>
      </c>
      <c r="C7" s="27">
        <v>29352.6</v>
      </c>
      <c r="D7" s="22">
        <v>31550.2</v>
      </c>
      <c r="E7" s="22">
        <v>33567</v>
      </c>
      <c r="F7" s="42">
        <v>38484</v>
      </c>
      <c r="G7" s="29">
        <f t="shared" si="0"/>
        <v>1.3110933954743362</v>
      </c>
      <c r="H7" s="29">
        <f t="shared" si="1"/>
        <v>1.1464831530967914</v>
      </c>
      <c r="I7" s="22">
        <v>38484</v>
      </c>
      <c r="J7" s="22">
        <v>38484</v>
      </c>
    </row>
    <row r="8" spans="1:10" x14ac:dyDescent="0.25">
      <c r="A8" s="4" t="s">
        <v>17</v>
      </c>
      <c r="B8" s="28" t="s">
        <v>16</v>
      </c>
      <c r="C8" s="27">
        <v>8.6</v>
      </c>
      <c r="D8" s="22">
        <v>135.80000000000001</v>
      </c>
      <c r="E8" s="22">
        <v>135.80000000000001</v>
      </c>
      <c r="F8" s="42">
        <v>3.6</v>
      </c>
      <c r="G8" s="29">
        <f t="shared" si="0"/>
        <v>0.41860465116279072</v>
      </c>
      <c r="H8" s="29">
        <f t="shared" si="1"/>
        <v>2.6509572901325478E-2</v>
      </c>
      <c r="I8" s="22">
        <v>3.9</v>
      </c>
      <c r="J8" s="22">
        <v>0</v>
      </c>
    </row>
    <row r="9" spans="1:10" ht="47.25" x14ac:dyDescent="0.25">
      <c r="A9" s="4" t="s">
        <v>19</v>
      </c>
      <c r="B9" s="28" t="s">
        <v>18</v>
      </c>
      <c r="C9" s="27">
        <v>12214.8</v>
      </c>
      <c r="D9" s="22">
        <v>10591.7</v>
      </c>
      <c r="E9" s="22">
        <v>11291.7</v>
      </c>
      <c r="F9" s="42">
        <v>10743.6</v>
      </c>
      <c r="G9" s="29">
        <f t="shared" si="0"/>
        <v>0.87955594852146579</v>
      </c>
      <c r="H9" s="29">
        <f t="shared" si="1"/>
        <v>0.95145992188952944</v>
      </c>
      <c r="I9" s="22">
        <v>10743.6</v>
      </c>
      <c r="J9" s="22">
        <v>10743.6</v>
      </c>
    </row>
    <row r="10" spans="1:10" s="1" customFormat="1" x14ac:dyDescent="0.25">
      <c r="A10" s="4" t="s">
        <v>89</v>
      </c>
      <c r="B10" s="28" t="s">
        <v>90</v>
      </c>
      <c r="C10" s="27">
        <v>4404.3</v>
      </c>
      <c r="D10" s="22">
        <v>0</v>
      </c>
      <c r="E10" s="22">
        <v>0</v>
      </c>
      <c r="F10" s="42">
        <v>0</v>
      </c>
      <c r="G10" s="29">
        <f t="shared" si="0"/>
        <v>0</v>
      </c>
      <c r="H10" s="29" t="e">
        <f t="shared" si="1"/>
        <v>#DIV/0!</v>
      </c>
      <c r="I10" s="23">
        <v>0</v>
      </c>
      <c r="J10" s="23">
        <v>0</v>
      </c>
    </row>
    <row r="11" spans="1:10" x14ac:dyDescent="0.25">
      <c r="A11" s="4" t="s">
        <v>21</v>
      </c>
      <c r="B11" s="28" t="s">
        <v>20</v>
      </c>
      <c r="C11" s="27">
        <v>0</v>
      </c>
      <c r="D11" s="22">
        <v>0</v>
      </c>
      <c r="E11" s="22">
        <v>913.2</v>
      </c>
      <c r="F11" s="42">
        <v>1000</v>
      </c>
      <c r="G11" s="29">
        <v>0</v>
      </c>
      <c r="H11" s="29">
        <f t="shared" si="1"/>
        <v>1.0950503723171265</v>
      </c>
      <c r="I11" s="22">
        <v>1000</v>
      </c>
      <c r="J11" s="22">
        <v>1000</v>
      </c>
    </row>
    <row r="12" spans="1:10" x14ac:dyDescent="0.25">
      <c r="A12" s="4" t="s">
        <v>23</v>
      </c>
      <c r="B12" s="28" t="s">
        <v>22</v>
      </c>
      <c r="C12" s="27">
        <v>50177.5</v>
      </c>
      <c r="D12" s="22">
        <v>21304.799999999999</v>
      </c>
      <c r="E12" s="22">
        <v>26714.799999999999</v>
      </c>
      <c r="F12" s="42">
        <v>25067.1</v>
      </c>
      <c r="G12" s="29">
        <f t="shared" si="0"/>
        <v>0.49956853171242088</v>
      </c>
      <c r="H12" s="29">
        <f t="shared" si="1"/>
        <v>0.93832257774716632</v>
      </c>
      <c r="I12" s="22">
        <v>24757.1</v>
      </c>
      <c r="J12" s="22">
        <v>24757.1</v>
      </c>
    </row>
    <row r="13" spans="1:10" s="1" customFormat="1" x14ac:dyDescent="0.25">
      <c r="A13" s="35" t="s">
        <v>92</v>
      </c>
      <c r="B13" s="30" t="s">
        <v>94</v>
      </c>
      <c r="C13" s="24">
        <v>0</v>
      </c>
      <c r="D13" s="33">
        <f>D14</f>
        <v>479.1</v>
      </c>
      <c r="E13" s="33">
        <f>E14</f>
        <v>479.1</v>
      </c>
      <c r="F13" s="41">
        <f>F14</f>
        <v>532.9</v>
      </c>
      <c r="G13" s="37" t="e">
        <f t="shared" si="0"/>
        <v>#DIV/0!</v>
      </c>
      <c r="H13" s="37">
        <f t="shared" si="1"/>
        <v>1.1122938843665204</v>
      </c>
      <c r="I13" s="25">
        <f>I14</f>
        <v>552.20000000000005</v>
      </c>
      <c r="J13" s="25">
        <f>J14</f>
        <v>0</v>
      </c>
    </row>
    <row r="14" spans="1:10" s="1" customFormat="1" x14ac:dyDescent="0.25">
      <c r="A14" s="36" t="s">
        <v>93</v>
      </c>
      <c r="B14" s="28" t="s">
        <v>95</v>
      </c>
      <c r="C14" s="27">
        <v>0</v>
      </c>
      <c r="D14" s="27">
        <v>479.1</v>
      </c>
      <c r="E14" s="22">
        <v>479.1</v>
      </c>
      <c r="F14" s="42">
        <v>532.9</v>
      </c>
      <c r="G14" s="29" t="e">
        <f t="shared" si="0"/>
        <v>#DIV/0!</v>
      </c>
      <c r="H14" s="29">
        <f t="shared" si="1"/>
        <v>1.1122938843665204</v>
      </c>
      <c r="I14" s="23">
        <v>552.20000000000005</v>
      </c>
      <c r="J14" s="23">
        <v>0</v>
      </c>
    </row>
    <row r="15" spans="1:10" ht="31.5" x14ac:dyDescent="0.25">
      <c r="A15" s="3" t="s">
        <v>1</v>
      </c>
      <c r="B15" s="30" t="s">
        <v>24</v>
      </c>
      <c r="C15" s="24">
        <f>C16</f>
        <v>176.6</v>
      </c>
      <c r="D15" s="24">
        <f>D16</f>
        <v>550</v>
      </c>
      <c r="E15" s="25">
        <f t="shared" ref="E15" si="2">SUM(E16)</f>
        <v>550</v>
      </c>
      <c r="F15" s="41">
        <f>SUM(F16)</f>
        <v>550</v>
      </c>
      <c r="G15" s="26">
        <f t="shared" si="0"/>
        <v>3.1143827859569648</v>
      </c>
      <c r="H15" s="26">
        <f t="shared" si="1"/>
        <v>1</v>
      </c>
      <c r="I15" s="25">
        <f>SUM(I16)</f>
        <v>550</v>
      </c>
      <c r="J15" s="25">
        <f>SUM(J16)</f>
        <v>550</v>
      </c>
    </row>
    <row r="16" spans="1:10" ht="31.5" x14ac:dyDescent="0.25">
      <c r="A16" s="4" t="s">
        <v>25</v>
      </c>
      <c r="B16" s="28" t="s">
        <v>107</v>
      </c>
      <c r="C16" s="27">
        <v>176.6</v>
      </c>
      <c r="D16" s="27">
        <v>550</v>
      </c>
      <c r="E16" s="22">
        <v>550</v>
      </c>
      <c r="F16" s="42">
        <v>550</v>
      </c>
      <c r="G16" s="29">
        <f t="shared" si="0"/>
        <v>3.1143827859569648</v>
      </c>
      <c r="H16" s="29">
        <f t="shared" si="1"/>
        <v>1</v>
      </c>
      <c r="I16" s="23">
        <v>550</v>
      </c>
      <c r="J16" s="23">
        <v>550</v>
      </c>
    </row>
    <row r="17" spans="1:11" ht="19.5" customHeight="1" x14ac:dyDescent="0.25">
      <c r="A17" s="3" t="s">
        <v>2</v>
      </c>
      <c r="B17" s="30" t="s">
        <v>26</v>
      </c>
      <c r="C17" s="24">
        <f t="shared" ref="C17:D17" si="3">SUM(C18:C21)</f>
        <v>70321.7</v>
      </c>
      <c r="D17" s="24">
        <f t="shared" si="3"/>
        <v>73096.5</v>
      </c>
      <c r="E17" s="25">
        <f t="shared" ref="E17" si="4">SUM(E18:E21)</f>
        <v>79816.5</v>
      </c>
      <c r="F17" s="41">
        <f>SUM(F18:F21)</f>
        <v>43280.7</v>
      </c>
      <c r="G17" s="26">
        <f t="shared" si="0"/>
        <v>0.61546720286910017</v>
      </c>
      <c r="H17" s="26">
        <f t="shared" si="1"/>
        <v>0.54225254176767956</v>
      </c>
      <c r="I17" s="25">
        <f>SUM(I18:I21)</f>
        <v>32922.1</v>
      </c>
      <c r="J17" s="25">
        <f>SUM(J18:J21)</f>
        <v>24717.8</v>
      </c>
    </row>
    <row r="18" spans="1:11" ht="19.5" customHeight="1" x14ac:dyDescent="0.25">
      <c r="A18" s="4" t="s">
        <v>28</v>
      </c>
      <c r="B18" s="28" t="s">
        <v>27</v>
      </c>
      <c r="C18" s="27">
        <v>30424.2</v>
      </c>
      <c r="D18" s="22">
        <v>1115.5</v>
      </c>
      <c r="E18" s="22">
        <v>1115.5</v>
      </c>
      <c r="F18" s="42">
        <v>1151.5999999999999</v>
      </c>
      <c r="G18" s="29">
        <f t="shared" si="0"/>
        <v>3.7851447203213227E-2</v>
      </c>
      <c r="H18" s="29">
        <f t="shared" si="1"/>
        <v>1.0323621694307485</v>
      </c>
      <c r="I18" s="22">
        <v>1676.2</v>
      </c>
      <c r="J18" s="22">
        <v>1602.2</v>
      </c>
      <c r="K18" s="1"/>
    </row>
    <row r="19" spans="1:11" ht="19.5" customHeight="1" x14ac:dyDescent="0.25">
      <c r="A19" s="4" t="s">
        <v>30</v>
      </c>
      <c r="B19" s="28" t="s">
        <v>29</v>
      </c>
      <c r="C19" s="27">
        <v>1273.0999999999999</v>
      </c>
      <c r="D19" s="22">
        <v>5665.9</v>
      </c>
      <c r="E19" s="22">
        <v>5665.9</v>
      </c>
      <c r="F19" s="42">
        <v>4645.3999999999996</v>
      </c>
      <c r="G19" s="29">
        <f t="shared" si="0"/>
        <v>3.6488885397847772</v>
      </c>
      <c r="H19" s="29">
        <f t="shared" si="1"/>
        <v>0.81988739653011877</v>
      </c>
      <c r="I19" s="22">
        <v>3000</v>
      </c>
      <c r="J19" s="22">
        <v>3000</v>
      </c>
      <c r="K19" s="1"/>
    </row>
    <row r="20" spans="1:11" ht="19.5" customHeight="1" x14ac:dyDescent="0.25">
      <c r="A20" s="4" t="s">
        <v>32</v>
      </c>
      <c r="B20" s="28" t="s">
        <v>31</v>
      </c>
      <c r="C20" s="27">
        <v>35294.699999999997</v>
      </c>
      <c r="D20" s="22">
        <v>62323.6</v>
      </c>
      <c r="E20" s="22">
        <v>62323.6</v>
      </c>
      <c r="F20" s="42">
        <v>25834.9</v>
      </c>
      <c r="G20" s="29">
        <f t="shared" si="0"/>
        <v>0.73197675571686416</v>
      </c>
      <c r="H20" s="29">
        <f t="shared" si="1"/>
        <v>0.41452836485697236</v>
      </c>
      <c r="I20" s="22">
        <v>17478.099999999999</v>
      </c>
      <c r="J20" s="22">
        <v>18347.8</v>
      </c>
      <c r="K20" s="1"/>
    </row>
    <row r="21" spans="1:11" ht="19.5" customHeight="1" x14ac:dyDescent="0.25">
      <c r="A21" s="4" t="s">
        <v>34</v>
      </c>
      <c r="B21" s="28" t="s">
        <v>33</v>
      </c>
      <c r="C21" s="27">
        <v>3329.7</v>
      </c>
      <c r="D21" s="22">
        <v>3991.5</v>
      </c>
      <c r="E21" s="22">
        <v>10711.5</v>
      </c>
      <c r="F21" s="42">
        <v>11648.8</v>
      </c>
      <c r="G21" s="29">
        <f t="shared" si="0"/>
        <v>3.4984533141123824</v>
      </c>
      <c r="H21" s="29">
        <f t="shared" si="1"/>
        <v>1.0875040843952761</v>
      </c>
      <c r="I21" s="22">
        <v>10767.8</v>
      </c>
      <c r="J21" s="22">
        <v>1767.8</v>
      </c>
      <c r="K21" s="1"/>
    </row>
    <row r="22" spans="1:11" ht="19.5" customHeight="1" x14ac:dyDescent="0.25">
      <c r="A22" s="3" t="s">
        <v>3</v>
      </c>
      <c r="B22" s="30" t="s">
        <v>35</v>
      </c>
      <c r="C22" s="25">
        <f>SUM(C24:C26)</f>
        <v>50502.6</v>
      </c>
      <c r="D22" s="25">
        <f>D23+D24+D25+D26</f>
        <v>352368.3</v>
      </c>
      <c r="E22" s="25">
        <f>SUM(E23:E26)</f>
        <v>352368.3</v>
      </c>
      <c r="F22" s="41">
        <f>F23+F24+F25+F26</f>
        <v>182290.8</v>
      </c>
      <c r="G22" s="26">
        <f t="shared" si="0"/>
        <v>3.6095329745399245</v>
      </c>
      <c r="H22" s="26">
        <f t="shared" si="1"/>
        <v>0.51733030468404795</v>
      </c>
      <c r="I22" s="25">
        <f>SUM(I23:I26)</f>
        <v>38348.9</v>
      </c>
      <c r="J22" s="25">
        <f>SUM(J23:J26)</f>
        <v>65746.2</v>
      </c>
      <c r="K22" s="1"/>
    </row>
    <row r="23" spans="1:11" s="1" customFormat="1" ht="19.5" customHeight="1" x14ac:dyDescent="0.25">
      <c r="A23" s="38" t="s">
        <v>98</v>
      </c>
      <c r="B23" s="28" t="s">
        <v>96</v>
      </c>
      <c r="C23" s="22">
        <v>0</v>
      </c>
      <c r="D23" s="22">
        <v>1240</v>
      </c>
      <c r="E23" s="22">
        <v>1240</v>
      </c>
      <c r="F23" s="43">
        <v>358.6</v>
      </c>
      <c r="G23" s="34"/>
      <c r="H23" s="34"/>
      <c r="I23" s="22">
        <v>358.6</v>
      </c>
      <c r="J23" s="22">
        <v>358.6</v>
      </c>
    </row>
    <row r="24" spans="1:11" ht="19.5" customHeight="1" x14ac:dyDescent="0.25">
      <c r="A24" s="38" t="s">
        <v>37</v>
      </c>
      <c r="B24" s="28" t="s">
        <v>36</v>
      </c>
      <c r="C24" s="27">
        <v>50502.400000000001</v>
      </c>
      <c r="D24" s="27">
        <v>269285.3</v>
      </c>
      <c r="E24" s="22">
        <v>269285.3</v>
      </c>
      <c r="F24" s="43">
        <v>148947.6</v>
      </c>
      <c r="G24" s="29">
        <f t="shared" si="0"/>
        <v>2.9493172601698139</v>
      </c>
      <c r="H24" s="29">
        <f t="shared" si="1"/>
        <v>0.55312191196474525</v>
      </c>
      <c r="I24" s="22">
        <v>15398.4</v>
      </c>
      <c r="J24" s="22">
        <v>16308.9</v>
      </c>
    </row>
    <row r="25" spans="1:11" s="1" customFormat="1" ht="19.5" customHeight="1" x14ac:dyDescent="0.25">
      <c r="A25" s="38" t="s">
        <v>99</v>
      </c>
      <c r="B25" s="28" t="s">
        <v>97</v>
      </c>
      <c r="C25" s="27">
        <v>0</v>
      </c>
      <c r="D25" s="27">
        <v>32878.9</v>
      </c>
      <c r="E25" s="22">
        <v>32878.9</v>
      </c>
      <c r="F25" s="43">
        <v>7089.3</v>
      </c>
      <c r="G25" s="29" t="e">
        <f t="shared" si="0"/>
        <v>#DIV/0!</v>
      </c>
      <c r="H25" s="29">
        <f t="shared" si="1"/>
        <v>0.21561852738382367</v>
      </c>
      <c r="I25" s="22">
        <v>7160.4</v>
      </c>
      <c r="J25" s="22">
        <v>2105</v>
      </c>
    </row>
    <row r="26" spans="1:11" ht="19.5" customHeight="1" x14ac:dyDescent="0.25">
      <c r="A26" s="38" t="s">
        <v>39</v>
      </c>
      <c r="B26" s="28" t="s">
        <v>38</v>
      </c>
      <c r="C26" s="27">
        <v>0.2</v>
      </c>
      <c r="D26" s="27">
        <v>48964.1</v>
      </c>
      <c r="E26" s="22">
        <v>48964.1</v>
      </c>
      <c r="F26" s="43">
        <v>25895.3</v>
      </c>
      <c r="G26" s="29">
        <f t="shared" si="0"/>
        <v>129476.49999999999</v>
      </c>
      <c r="H26" s="29">
        <f t="shared" si="1"/>
        <v>0.52886298328775572</v>
      </c>
      <c r="I26" s="22">
        <v>15431.5</v>
      </c>
      <c r="J26" s="22">
        <v>46973.7</v>
      </c>
    </row>
    <row r="27" spans="1:11" s="1" customFormat="1" ht="19.5" customHeight="1" x14ac:dyDescent="0.25">
      <c r="A27" s="3" t="s">
        <v>86</v>
      </c>
      <c r="B27" s="30" t="s">
        <v>85</v>
      </c>
      <c r="C27" s="24">
        <f>C28</f>
        <v>15.8</v>
      </c>
      <c r="D27" s="24">
        <f>D28</f>
        <v>1.8</v>
      </c>
      <c r="E27" s="24">
        <f t="shared" ref="E27:F27" si="5">E28</f>
        <v>10</v>
      </c>
      <c r="F27" s="44">
        <f t="shared" si="5"/>
        <v>10</v>
      </c>
      <c r="G27" s="29">
        <f t="shared" si="0"/>
        <v>0.63291139240506322</v>
      </c>
      <c r="H27" s="29">
        <f t="shared" si="1"/>
        <v>1</v>
      </c>
      <c r="I27" s="25">
        <f>I28</f>
        <v>10</v>
      </c>
      <c r="J27" s="25">
        <f>J28</f>
        <v>10</v>
      </c>
    </row>
    <row r="28" spans="1:11" s="1" customFormat="1" ht="19.5" customHeight="1" x14ac:dyDescent="0.25">
      <c r="A28" s="4" t="s">
        <v>88</v>
      </c>
      <c r="B28" s="28" t="s">
        <v>87</v>
      </c>
      <c r="C28" s="27">
        <v>15.8</v>
      </c>
      <c r="D28" s="27">
        <v>1.8</v>
      </c>
      <c r="E28" s="22">
        <v>10</v>
      </c>
      <c r="F28" s="42">
        <v>10</v>
      </c>
      <c r="G28" s="29">
        <f t="shared" si="0"/>
        <v>0.63291139240506322</v>
      </c>
      <c r="H28" s="29">
        <f t="shared" si="1"/>
        <v>1</v>
      </c>
      <c r="I28" s="23">
        <v>10</v>
      </c>
      <c r="J28" s="23">
        <v>10</v>
      </c>
    </row>
    <row r="29" spans="1:11" ht="19.5" customHeight="1" x14ac:dyDescent="0.25">
      <c r="A29" s="3" t="s">
        <v>4</v>
      </c>
      <c r="B29" s="30" t="s">
        <v>40</v>
      </c>
      <c r="C29" s="24">
        <f>C30+C31+C32+C33+C34</f>
        <v>485676.79999999999</v>
      </c>
      <c r="D29" s="24">
        <f>D30+D31+D32+D33+D34</f>
        <v>453806.3</v>
      </c>
      <c r="E29" s="25">
        <f t="shared" ref="E29:F29" si="6">SUM(E30:E34)</f>
        <v>475912.99999999994</v>
      </c>
      <c r="F29" s="41">
        <f t="shared" si="6"/>
        <v>477197.2</v>
      </c>
      <c r="G29" s="26">
        <f t="shared" si="0"/>
        <v>0.98254065254918499</v>
      </c>
      <c r="H29" s="26">
        <f t="shared" si="1"/>
        <v>1.0026983923532244</v>
      </c>
      <c r="I29" s="25">
        <f>SUM(I30:I34)</f>
        <v>449215.1</v>
      </c>
      <c r="J29" s="25">
        <f>SUM(J30:J34)</f>
        <v>508910.5</v>
      </c>
    </row>
    <row r="30" spans="1:11" ht="19.5" customHeight="1" x14ac:dyDescent="0.25">
      <c r="A30" s="4" t="s">
        <v>42</v>
      </c>
      <c r="B30" s="28" t="s">
        <v>41</v>
      </c>
      <c r="C30" s="27">
        <v>108630.6</v>
      </c>
      <c r="D30" s="27">
        <v>98533</v>
      </c>
      <c r="E30" s="22">
        <v>105649</v>
      </c>
      <c r="F30" s="43">
        <v>110612.3</v>
      </c>
      <c r="G30" s="29">
        <f t="shared" si="0"/>
        <v>1.0182425578059957</v>
      </c>
      <c r="H30" s="29">
        <f t="shared" si="1"/>
        <v>1.0469791479332506</v>
      </c>
      <c r="I30" s="22">
        <v>103133.9</v>
      </c>
      <c r="J30" s="22">
        <v>126982.7</v>
      </c>
    </row>
    <row r="31" spans="1:11" ht="19.5" customHeight="1" x14ac:dyDescent="0.25">
      <c r="A31" s="4" t="s">
        <v>44</v>
      </c>
      <c r="B31" s="28" t="s">
        <v>43</v>
      </c>
      <c r="C31" s="27">
        <v>304152.5</v>
      </c>
      <c r="D31" s="27">
        <v>293513.90000000002</v>
      </c>
      <c r="E31" s="22">
        <v>302148</v>
      </c>
      <c r="F31" s="43">
        <v>295540.8</v>
      </c>
      <c r="G31" s="29">
        <f t="shared" si="0"/>
        <v>0.97168624292090311</v>
      </c>
      <c r="H31" s="29">
        <f t="shared" si="1"/>
        <v>0.97813257079312121</v>
      </c>
      <c r="I31" s="22">
        <v>274266.3</v>
      </c>
      <c r="J31" s="22">
        <v>304257.09999999998</v>
      </c>
    </row>
    <row r="32" spans="1:11" ht="19.5" customHeight="1" x14ac:dyDescent="0.25">
      <c r="A32" s="4" t="s">
        <v>46</v>
      </c>
      <c r="B32" s="28" t="s">
        <v>45</v>
      </c>
      <c r="C32" s="27">
        <v>26971.200000000001</v>
      </c>
      <c r="D32" s="27">
        <v>23852</v>
      </c>
      <c r="E32" s="22">
        <v>29208.6</v>
      </c>
      <c r="F32" s="43">
        <v>31345.7</v>
      </c>
      <c r="G32" s="29">
        <f t="shared" si="0"/>
        <v>1.1621915228095154</v>
      </c>
      <c r="H32" s="29">
        <f t="shared" si="1"/>
        <v>1.0731668070362839</v>
      </c>
      <c r="I32" s="22">
        <v>33369.800000000003</v>
      </c>
      <c r="J32" s="22">
        <v>36725.599999999999</v>
      </c>
    </row>
    <row r="33" spans="1:10" ht="19.5" customHeight="1" x14ac:dyDescent="0.25">
      <c r="A33" s="4" t="s">
        <v>48</v>
      </c>
      <c r="B33" s="28" t="s">
        <v>47</v>
      </c>
      <c r="C33" s="27">
        <v>1515.4</v>
      </c>
      <c r="D33" s="27">
        <v>2139.3000000000002</v>
      </c>
      <c r="E33" s="22">
        <v>2139.3000000000002</v>
      </c>
      <c r="F33" s="43">
        <v>2126.1999999999998</v>
      </c>
      <c r="G33" s="29">
        <f t="shared" si="0"/>
        <v>1.4030618978487526</v>
      </c>
      <c r="H33" s="29">
        <f t="shared" si="1"/>
        <v>0.9938765016594211</v>
      </c>
      <c r="I33" s="22">
        <v>2372.9</v>
      </c>
      <c r="J33" s="22">
        <v>2372.9</v>
      </c>
    </row>
    <row r="34" spans="1:10" ht="19.5" customHeight="1" x14ac:dyDescent="0.25">
      <c r="A34" s="4" t="s">
        <v>50</v>
      </c>
      <c r="B34" s="28" t="s">
        <v>49</v>
      </c>
      <c r="C34" s="27">
        <v>44407.1</v>
      </c>
      <c r="D34" s="27">
        <v>35768.1</v>
      </c>
      <c r="E34" s="22">
        <v>36768.1</v>
      </c>
      <c r="F34" s="43">
        <v>37572.199999999997</v>
      </c>
      <c r="G34" s="29">
        <f t="shared" si="0"/>
        <v>0.84608542327690839</v>
      </c>
      <c r="H34" s="29">
        <f t="shared" si="1"/>
        <v>1.0218695010076668</v>
      </c>
      <c r="I34" s="22">
        <v>36072.199999999997</v>
      </c>
      <c r="J34" s="22">
        <v>38572.199999999997</v>
      </c>
    </row>
    <row r="35" spans="1:10" ht="19.5" customHeight="1" x14ac:dyDescent="0.25">
      <c r="A35" s="3" t="s">
        <v>52</v>
      </c>
      <c r="B35" s="30" t="s">
        <v>51</v>
      </c>
      <c r="C35" s="24">
        <f>SUM(C36:C36)</f>
        <v>40707.4</v>
      </c>
      <c r="D35" s="24">
        <f>SUM(D36:D36)</f>
        <v>42721.3</v>
      </c>
      <c r="E35" s="25">
        <f>SUM(E36:E36)</f>
        <v>48601</v>
      </c>
      <c r="F35" s="41">
        <f>SUM(F36:F36)</f>
        <v>29017.8</v>
      </c>
      <c r="G35" s="26">
        <f t="shared" si="0"/>
        <v>0.71283845197679041</v>
      </c>
      <c r="H35" s="26">
        <f t="shared" si="1"/>
        <v>0.59706178885208117</v>
      </c>
      <c r="I35" s="25">
        <f>SUM(I36:I36)</f>
        <v>24119.7</v>
      </c>
      <c r="J35" s="25">
        <f>SUM(J36:J36)</f>
        <v>43119.7</v>
      </c>
    </row>
    <row r="36" spans="1:10" ht="19.5" customHeight="1" x14ac:dyDescent="0.25">
      <c r="A36" s="4" t="s">
        <v>54</v>
      </c>
      <c r="B36" s="28" t="s">
        <v>53</v>
      </c>
      <c r="C36" s="27">
        <v>40707.4</v>
      </c>
      <c r="D36" s="27">
        <v>42721.3</v>
      </c>
      <c r="E36" s="22">
        <v>48601</v>
      </c>
      <c r="F36" s="42">
        <v>29017.8</v>
      </c>
      <c r="G36" s="29">
        <f t="shared" si="0"/>
        <v>0.71283845197679041</v>
      </c>
      <c r="H36" s="29">
        <f t="shared" si="1"/>
        <v>0.59706178885208117</v>
      </c>
      <c r="I36" s="23">
        <v>24119.7</v>
      </c>
      <c r="J36" s="23">
        <v>43119.7</v>
      </c>
    </row>
    <row r="37" spans="1:10" ht="19.5" customHeight="1" x14ac:dyDescent="0.25">
      <c r="A37" s="3" t="s">
        <v>56</v>
      </c>
      <c r="B37" s="30" t="s">
        <v>55</v>
      </c>
      <c r="C37" s="24">
        <f t="shared" ref="C37:D37" si="7">SUM(C38)</f>
        <v>650.1</v>
      </c>
      <c r="D37" s="24">
        <f t="shared" si="7"/>
        <v>611.9</v>
      </c>
      <c r="E37" s="25">
        <f t="shared" ref="E37" si="8">SUM(E38)</f>
        <v>751.9</v>
      </c>
      <c r="F37" s="41">
        <f>SUM(F38)</f>
        <v>751.9</v>
      </c>
      <c r="G37" s="26">
        <f t="shared" si="0"/>
        <v>1.1565912936471312</v>
      </c>
      <c r="H37" s="26">
        <f t="shared" si="1"/>
        <v>1</v>
      </c>
      <c r="I37" s="25">
        <f>SUM(I38)</f>
        <v>751.9</v>
      </c>
      <c r="J37" s="25">
        <f>SUM(J38)</f>
        <v>751.9</v>
      </c>
    </row>
    <row r="38" spans="1:10" ht="19.5" customHeight="1" x14ac:dyDescent="0.25">
      <c r="A38" s="4" t="s">
        <v>58</v>
      </c>
      <c r="B38" s="28" t="s">
        <v>57</v>
      </c>
      <c r="C38" s="27">
        <v>650.1</v>
      </c>
      <c r="D38" s="27">
        <v>611.9</v>
      </c>
      <c r="E38" s="22">
        <v>751.9</v>
      </c>
      <c r="F38" s="42">
        <v>751.9</v>
      </c>
      <c r="G38" s="29">
        <f t="shared" si="0"/>
        <v>1.1565912936471312</v>
      </c>
      <c r="H38" s="29">
        <f t="shared" si="1"/>
        <v>1</v>
      </c>
      <c r="I38" s="23">
        <v>751.9</v>
      </c>
      <c r="J38" s="23">
        <v>751.9</v>
      </c>
    </row>
    <row r="39" spans="1:10" ht="19.5" customHeight="1" x14ac:dyDescent="0.25">
      <c r="A39" s="3" t="s">
        <v>5</v>
      </c>
      <c r="B39" s="30" t="s">
        <v>59</v>
      </c>
      <c r="C39" s="24">
        <f t="shared" ref="C39:D39" si="9">SUM(C40:C43)</f>
        <v>39392</v>
      </c>
      <c r="D39" s="24">
        <f t="shared" si="9"/>
        <v>33335.699999999997</v>
      </c>
      <c r="E39" s="25">
        <f t="shared" ref="E39" si="10">SUM(E40:E43)</f>
        <v>33524.300000000003</v>
      </c>
      <c r="F39" s="41">
        <f>SUM(F40:F43)</f>
        <v>33017.4</v>
      </c>
      <c r="G39" s="26">
        <f t="shared" si="0"/>
        <v>0.83817526401299758</v>
      </c>
      <c r="H39" s="26">
        <f t="shared" si="1"/>
        <v>0.98487962463049183</v>
      </c>
      <c r="I39" s="25">
        <f>SUM(I40:I43)</f>
        <v>33529.600000000006</v>
      </c>
      <c r="J39" s="25">
        <f>SUM(J40:J43)</f>
        <v>29797.599999999999</v>
      </c>
    </row>
    <row r="40" spans="1:10" ht="19.5" customHeight="1" x14ac:dyDescent="0.25">
      <c r="A40" s="4" t="s">
        <v>61</v>
      </c>
      <c r="B40" s="28" t="s">
        <v>60</v>
      </c>
      <c r="C40" s="27">
        <v>3144.3</v>
      </c>
      <c r="D40" s="27">
        <v>4998.3</v>
      </c>
      <c r="E40" s="22">
        <v>5186.8999999999996</v>
      </c>
      <c r="F40" s="43">
        <v>4816.1000000000004</v>
      </c>
      <c r="G40" s="29">
        <f t="shared" si="0"/>
        <v>1.5316922685494387</v>
      </c>
      <c r="H40" s="29">
        <f t="shared" si="1"/>
        <v>0.92851221346083412</v>
      </c>
      <c r="I40" s="22">
        <v>4816.1000000000004</v>
      </c>
      <c r="J40" s="22">
        <v>4816.1000000000004</v>
      </c>
    </row>
    <row r="41" spans="1:10" ht="19.5" customHeight="1" x14ac:dyDescent="0.25">
      <c r="A41" s="7" t="s">
        <v>63</v>
      </c>
      <c r="B41" s="28" t="s">
        <v>62</v>
      </c>
      <c r="C41" s="27">
        <v>5024</v>
      </c>
      <c r="D41" s="27">
        <v>1267.8</v>
      </c>
      <c r="E41" s="22">
        <v>1267.8</v>
      </c>
      <c r="F41" s="43">
        <v>991.9</v>
      </c>
      <c r="G41" s="29">
        <f t="shared" si="0"/>
        <v>0.19743232484076434</v>
      </c>
      <c r="H41" s="29">
        <f t="shared" si="1"/>
        <v>0.78237892412052379</v>
      </c>
      <c r="I41" s="22">
        <v>1007.3</v>
      </c>
      <c r="J41" s="22">
        <v>695</v>
      </c>
    </row>
    <row r="42" spans="1:10" ht="19.5" customHeight="1" x14ac:dyDescent="0.25">
      <c r="A42" s="6" t="s">
        <v>65</v>
      </c>
      <c r="B42" s="28" t="s">
        <v>64</v>
      </c>
      <c r="C42" s="27">
        <v>29824.2</v>
      </c>
      <c r="D42" s="27">
        <v>25670.1</v>
      </c>
      <c r="E42" s="22">
        <v>25670.1</v>
      </c>
      <c r="F42" s="43">
        <v>25809.9</v>
      </c>
      <c r="G42" s="29">
        <f t="shared" si="0"/>
        <v>0.86540125133281032</v>
      </c>
      <c r="H42" s="29">
        <f t="shared" si="1"/>
        <v>1.0054460247525332</v>
      </c>
      <c r="I42" s="22">
        <v>26306.7</v>
      </c>
      <c r="J42" s="22">
        <v>22887</v>
      </c>
    </row>
    <row r="43" spans="1:10" ht="19.5" customHeight="1" x14ac:dyDescent="0.25">
      <c r="A43" s="4" t="s">
        <v>67</v>
      </c>
      <c r="B43" s="28" t="s">
        <v>66</v>
      </c>
      <c r="C43" s="27">
        <v>1399.5</v>
      </c>
      <c r="D43" s="27">
        <v>1399.5</v>
      </c>
      <c r="E43" s="22">
        <v>1399.5</v>
      </c>
      <c r="F43" s="43">
        <v>1399.5</v>
      </c>
      <c r="G43" s="29">
        <f t="shared" si="0"/>
        <v>1</v>
      </c>
      <c r="H43" s="29">
        <f t="shared" si="1"/>
        <v>1</v>
      </c>
      <c r="I43" s="22">
        <v>1399.5</v>
      </c>
      <c r="J43" s="22">
        <v>1399.5</v>
      </c>
    </row>
    <row r="44" spans="1:10" ht="19.5" customHeight="1" x14ac:dyDescent="0.25">
      <c r="A44" s="3" t="s">
        <v>6</v>
      </c>
      <c r="B44" s="30" t="s">
        <v>68</v>
      </c>
      <c r="C44" s="24">
        <f t="shared" ref="C44:D44" si="11">SUM(C45)</f>
        <v>29879.8</v>
      </c>
      <c r="D44" s="24">
        <f t="shared" si="11"/>
        <v>20218.2</v>
      </c>
      <c r="E44" s="25">
        <f t="shared" ref="E44" si="12">SUM(E45)</f>
        <v>49255.4</v>
      </c>
      <c r="F44" s="41">
        <f>SUM(F45:F46)</f>
        <v>127832.2</v>
      </c>
      <c r="G44" s="26">
        <f t="shared" si="0"/>
        <v>4.2782147136192341</v>
      </c>
      <c r="H44" s="26">
        <f t="shared" si="1"/>
        <v>2.5952931049184453</v>
      </c>
      <c r="I44" s="25">
        <f>SUM(I45)</f>
        <v>1600</v>
      </c>
      <c r="J44" s="25">
        <f>SUM(J45)</f>
        <v>1600</v>
      </c>
    </row>
    <row r="45" spans="1:10" ht="19.5" customHeight="1" x14ac:dyDescent="0.25">
      <c r="A45" s="4" t="s">
        <v>70</v>
      </c>
      <c r="B45" s="28" t="s">
        <v>69</v>
      </c>
      <c r="C45" s="27">
        <v>29879.8</v>
      </c>
      <c r="D45" s="27">
        <v>20218.2</v>
      </c>
      <c r="E45" s="22">
        <v>49255.4</v>
      </c>
      <c r="F45" s="42">
        <v>127603.8</v>
      </c>
      <c r="G45" s="29">
        <f t="shared" si="0"/>
        <v>4.2705707534856323</v>
      </c>
      <c r="H45" s="29">
        <f t="shared" si="1"/>
        <v>2.5906560498950371</v>
      </c>
      <c r="I45" s="23">
        <v>1600</v>
      </c>
      <c r="J45" s="23">
        <v>1600</v>
      </c>
    </row>
    <row r="46" spans="1:10" s="1" customFormat="1" ht="19.5" customHeight="1" x14ac:dyDescent="0.25">
      <c r="A46" s="38" t="s">
        <v>109</v>
      </c>
      <c r="B46" s="49" t="s">
        <v>108</v>
      </c>
      <c r="C46" s="38" t="s">
        <v>110</v>
      </c>
      <c r="D46" s="27">
        <v>0</v>
      </c>
      <c r="E46" s="22"/>
      <c r="F46" s="42">
        <v>228.4</v>
      </c>
      <c r="G46" s="29"/>
      <c r="H46" s="29"/>
      <c r="I46" s="23">
        <v>0</v>
      </c>
      <c r="J46" s="23">
        <v>0</v>
      </c>
    </row>
    <row r="47" spans="1:10" ht="31.5" x14ac:dyDescent="0.25">
      <c r="A47" s="3" t="s">
        <v>72</v>
      </c>
      <c r="B47" s="28" t="s">
        <v>71</v>
      </c>
      <c r="C47" s="25">
        <f>C48</f>
        <v>0</v>
      </c>
      <c r="D47" s="25">
        <f>D48</f>
        <v>0</v>
      </c>
      <c r="E47" s="25">
        <f t="shared" ref="E47:F47" si="13">E48</f>
        <v>0</v>
      </c>
      <c r="F47" s="41">
        <f t="shared" si="13"/>
        <v>0</v>
      </c>
      <c r="G47" s="26">
        <v>0</v>
      </c>
      <c r="H47" s="26">
        <v>0</v>
      </c>
      <c r="I47" s="25">
        <f>I48</f>
        <v>0</v>
      </c>
      <c r="J47" s="25">
        <f>J48</f>
        <v>0</v>
      </c>
    </row>
    <row r="48" spans="1:10" ht="31.5" x14ac:dyDescent="0.25">
      <c r="A48" s="4" t="s">
        <v>74</v>
      </c>
      <c r="B48" s="28" t="s">
        <v>73</v>
      </c>
      <c r="C48" s="27">
        <v>0</v>
      </c>
      <c r="D48" s="27">
        <v>0</v>
      </c>
      <c r="E48" s="27">
        <v>0</v>
      </c>
      <c r="F48" s="42">
        <v>0</v>
      </c>
      <c r="G48" s="29">
        <v>0</v>
      </c>
      <c r="H48" s="29">
        <v>0</v>
      </c>
      <c r="I48" s="23">
        <v>0</v>
      </c>
      <c r="J48" s="23">
        <v>0</v>
      </c>
    </row>
    <row r="49" spans="1:10" ht="47.25" x14ac:dyDescent="0.25">
      <c r="A49" s="3" t="s">
        <v>76</v>
      </c>
      <c r="B49" s="30" t="s">
        <v>75</v>
      </c>
      <c r="C49" s="24">
        <f t="shared" ref="C49:D49" si="14">SUM(C50:C51)</f>
        <v>51904.7</v>
      </c>
      <c r="D49" s="24">
        <f t="shared" si="14"/>
        <v>0</v>
      </c>
      <c r="E49" s="25">
        <f>SUM(E50:E51)</f>
        <v>0</v>
      </c>
      <c r="F49" s="41">
        <f>SUM(F50:F51)</f>
        <v>0</v>
      </c>
      <c r="G49" s="29">
        <f t="shared" si="0"/>
        <v>0</v>
      </c>
      <c r="H49" s="29" t="e">
        <f t="shared" si="1"/>
        <v>#DIV/0!</v>
      </c>
      <c r="I49" s="25">
        <f>SUM(I50:I51)</f>
        <v>0</v>
      </c>
      <c r="J49" s="25">
        <f>SUM(J50:J51)</f>
        <v>0</v>
      </c>
    </row>
    <row r="50" spans="1:10" ht="47.25" x14ac:dyDescent="0.25">
      <c r="A50" s="4" t="s">
        <v>78</v>
      </c>
      <c r="B50" s="28" t="s">
        <v>77</v>
      </c>
      <c r="C50" s="27">
        <v>12217.5</v>
      </c>
      <c r="D50" s="22"/>
      <c r="E50" s="22">
        <v>0</v>
      </c>
      <c r="F50" s="42">
        <v>0</v>
      </c>
      <c r="G50" s="29">
        <f t="shared" si="0"/>
        <v>0</v>
      </c>
      <c r="H50" s="29" t="e">
        <f t="shared" si="1"/>
        <v>#DIV/0!</v>
      </c>
      <c r="I50" s="23">
        <v>0</v>
      </c>
      <c r="J50" s="23">
        <v>0</v>
      </c>
    </row>
    <row r="51" spans="1:10" ht="19.5" customHeight="1" x14ac:dyDescent="0.25">
      <c r="A51" s="9" t="s">
        <v>80</v>
      </c>
      <c r="B51" s="28" t="s">
        <v>79</v>
      </c>
      <c r="C51" s="27">
        <v>39687.199999999997</v>
      </c>
      <c r="D51" s="22"/>
      <c r="E51" s="22">
        <v>0</v>
      </c>
      <c r="F51" s="42">
        <v>0</v>
      </c>
      <c r="G51" s="29">
        <f t="shared" si="0"/>
        <v>0</v>
      </c>
      <c r="H51" s="29" t="e">
        <f t="shared" si="1"/>
        <v>#DIV/0!</v>
      </c>
      <c r="I51" s="23">
        <v>0</v>
      </c>
      <c r="J51" s="23">
        <v>0</v>
      </c>
    </row>
    <row r="52" spans="1:10" ht="19.5" customHeight="1" x14ac:dyDescent="0.25">
      <c r="A52" s="11" t="s">
        <v>81</v>
      </c>
      <c r="B52" s="28"/>
      <c r="C52" s="27">
        <v>0</v>
      </c>
      <c r="D52" s="27">
        <v>0</v>
      </c>
      <c r="E52" s="27">
        <v>0</v>
      </c>
      <c r="F52" s="45">
        <v>0</v>
      </c>
      <c r="G52" s="31">
        <v>0</v>
      </c>
      <c r="H52" s="31">
        <v>0</v>
      </c>
      <c r="I52" s="32">
        <v>5898.7</v>
      </c>
      <c r="J52" s="32">
        <v>12410.4</v>
      </c>
    </row>
    <row r="53" spans="1:10" x14ac:dyDescent="0.25">
      <c r="A53" s="5" t="s">
        <v>82</v>
      </c>
      <c r="B53" s="28"/>
      <c r="C53" s="24">
        <f>C4+C15+C17+C22+C27+C29+C35+C37+C39+C44+C47+C49</f>
        <v>869366.9</v>
      </c>
      <c r="D53" s="24">
        <f>D4+D13+D15+D17+D22+D27+D29+D35+D37+D39+D44</f>
        <v>1045650.1</v>
      </c>
      <c r="E53" s="24">
        <f>E4+E13+E15+E17+E22+E27+E29+E35+E37+E39+E44</f>
        <v>1118770.4999999998</v>
      </c>
      <c r="F53" s="44">
        <f>F4+F15+F17+F22+F27+F29+F35+F37+F39+F44+F47+F49+F13</f>
        <v>974761.9</v>
      </c>
      <c r="G53" s="24">
        <f t="shared" ref="G53:H53" si="15">G4+G15+G17+G22+G29+G35+G37+G39+G44+G49+G27</f>
        <v>16.742347172314002</v>
      </c>
      <c r="H53" s="24" t="e">
        <f t="shared" si="15"/>
        <v>#DIV/0!</v>
      </c>
      <c r="I53" s="24">
        <f>I4+I15+I17+I22+I27+I29+I35+I37+I39+I44+I47+I49+I52+I13</f>
        <v>667469.49999999977</v>
      </c>
      <c r="J53" s="24">
        <f>J4+J15+J17+J22+J27+J29+J35+J37+J39+J44+J47+J49+J52+J13</f>
        <v>767581.5</v>
      </c>
    </row>
    <row r="54" spans="1:10" x14ac:dyDescent="0.25">
      <c r="A54" s="1"/>
      <c r="C54" s="18"/>
      <c r="D54" s="18"/>
      <c r="E54" s="8"/>
      <c r="G54" s="1"/>
      <c r="H54" s="1"/>
      <c r="I54" s="54"/>
    </row>
    <row r="55" spans="1:10" x14ac:dyDescent="0.25">
      <c r="A55" s="12"/>
      <c r="B55" s="12"/>
      <c r="C55" s="13"/>
      <c r="D55" s="13"/>
      <c r="E55" s="13"/>
      <c r="F55" s="48"/>
      <c r="G55" s="12"/>
      <c r="H55" s="12"/>
      <c r="I55" s="51"/>
      <c r="J55" s="51"/>
    </row>
    <row r="56" spans="1:10" x14ac:dyDescent="0.25">
      <c r="A56" s="1"/>
      <c r="C56" s="8"/>
      <c r="D56" s="8"/>
      <c r="E56" s="8"/>
      <c r="G56" s="1"/>
      <c r="H56" s="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3775511</dc:creator>
  <cp:lastModifiedBy>Admin</cp:lastModifiedBy>
  <cp:lastPrinted>2020-11-29T23:48:46Z</cp:lastPrinted>
  <dcterms:created xsi:type="dcterms:W3CDTF">2019-10-31T01:56:38Z</dcterms:created>
  <dcterms:modified xsi:type="dcterms:W3CDTF">2022-10-31T06:31:13Z</dcterms:modified>
</cp:coreProperties>
</file>